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Soaf1031\mdd\Operations\Operation Tasks\External User Test Materials\Readiness Test\OMD-C\"/>
    </mc:Choice>
  </mc:AlternateContent>
  <bookViews>
    <workbookView xWindow="21870" yWindow="0" windowWidth="6360" windowHeight="1035" tabRatio="927"/>
  </bookViews>
  <sheets>
    <sheet name="Content" sheetId="112" r:id="rId1"/>
    <sheet name="Revision List" sheetId="17" r:id="rId2"/>
    <sheet name="Purposes" sheetId="16" r:id="rId3"/>
    <sheet name="Overview" sheetId="76" r:id="rId4"/>
    <sheet name="Test Conditions" sheetId="116" r:id="rId5"/>
    <sheet name="Verification Instructions" sheetId="117" r:id="rId6"/>
    <sheet name="1-1" sheetId="91" r:id="rId7"/>
    <sheet name="1-2" sheetId="123" r:id="rId8"/>
    <sheet name="1-3" sheetId="93" r:id="rId9"/>
    <sheet name="1-4" sheetId="94" r:id="rId10"/>
    <sheet name="1-5" sheetId="95" r:id="rId11"/>
    <sheet name="1-6" sheetId="96" r:id="rId12"/>
    <sheet name="1-7" sheetId="97" r:id="rId13"/>
    <sheet name="1-8" sheetId="98" r:id="rId14"/>
    <sheet name="1-9" sheetId="99" r:id="rId15"/>
    <sheet name="1-10" sheetId="100" r:id="rId16"/>
    <sheet name="1-11" sheetId="101" r:id="rId17"/>
    <sheet name="1-12" sheetId="102" r:id="rId18"/>
    <sheet name="1-13" sheetId="103" r:id="rId19"/>
    <sheet name="1-14" sheetId="104" r:id="rId20"/>
    <sheet name="1-15" sheetId="105" r:id="rId21"/>
    <sheet name="1-16" sheetId="106" r:id="rId22"/>
    <sheet name="1-17" sheetId="107" r:id="rId23"/>
    <sheet name="1-18" sheetId="122" r:id="rId24"/>
    <sheet name="1-19" sheetId="109" r:id="rId25"/>
    <sheet name="1-20" sheetId="110" r:id="rId26"/>
    <sheet name="1-21" sheetId="111" r:id="rId27"/>
    <sheet name="2-1" sheetId="78" r:id="rId28"/>
    <sheet name="2-2" sheetId="79" r:id="rId29"/>
    <sheet name="2-3" sheetId="80" r:id="rId30"/>
    <sheet name="2-4" sheetId="81" r:id="rId31"/>
    <sheet name="2-5" sheetId="82" r:id="rId32"/>
    <sheet name="2-6" sheetId="83" r:id="rId33"/>
    <sheet name="2-7" sheetId="84" r:id="rId34"/>
    <sheet name="2-8" sheetId="85" r:id="rId35"/>
    <sheet name="3-1" sheetId="86" r:id="rId36"/>
    <sheet name="3-2" sheetId="87" r:id="rId37"/>
    <sheet name="3-3" sheetId="88" r:id="rId38"/>
    <sheet name="3-4" sheetId="89" r:id="rId39"/>
    <sheet name="3-5" sheetId="90" r:id="rId40"/>
    <sheet name="4-1" sheetId="118" r:id="rId41"/>
    <sheet name="4-2" sheetId="119" r:id="rId42"/>
    <sheet name="5-1" sheetId="55" r:id="rId43"/>
    <sheet name="5-2" sheetId="56" r:id="rId44"/>
    <sheet name="5-3A" sheetId="58" r:id="rId45"/>
    <sheet name="5-3B" sheetId="59" r:id="rId46"/>
    <sheet name="5-3C" sheetId="60" r:id="rId47"/>
    <sheet name="5-3D" sheetId="61" r:id="rId48"/>
    <sheet name="5-3E" sheetId="64" r:id="rId49"/>
    <sheet name="5-3F" sheetId="63" r:id="rId50"/>
    <sheet name="5-3G" sheetId="62" r:id="rId51"/>
    <sheet name="5-3H" sheetId="65" r:id="rId52"/>
    <sheet name="5-4" sheetId="66" r:id="rId53"/>
    <sheet name="5-5A" sheetId="68" r:id="rId54"/>
    <sheet name="5-5B" sheetId="69" r:id="rId55"/>
    <sheet name="5-5C" sheetId="70" r:id="rId56"/>
    <sheet name="5-5D" sheetId="71" r:id="rId57"/>
    <sheet name="5-5E" sheetId="74" r:id="rId58"/>
    <sheet name="5-5F" sheetId="73" r:id="rId59"/>
    <sheet name="5-5G" sheetId="72" r:id="rId60"/>
    <sheet name="5-5H" sheetId="75" r:id="rId61"/>
  </sheets>
  <definedNames>
    <definedName name="_Toc352697180" localSheetId="2">Purposes!#REF!</definedName>
  </definedNames>
  <calcPr calcId="162913"/>
</workbook>
</file>

<file path=xl/calcChain.xml><?xml version="1.0" encoding="utf-8"?>
<calcChain xmlns="http://schemas.openxmlformats.org/spreadsheetml/2006/main">
  <c r="D10" i="107" l="1"/>
  <c r="F17" i="107" l="1"/>
  <c r="F16" i="107"/>
  <c r="F15" i="107"/>
  <c r="F12" i="107"/>
  <c r="F11" i="107"/>
  <c r="F10" i="107"/>
  <c r="N8" i="109" l="1"/>
  <c r="L8" i="109"/>
  <c r="J8" i="109"/>
  <c r="H8" i="109"/>
  <c r="F8" i="109"/>
  <c r="D8" i="109"/>
  <c r="B8" i="109"/>
  <c r="D7" i="109"/>
  <c r="N7" i="109" l="1"/>
  <c r="L7" i="109"/>
  <c r="J7" i="109"/>
  <c r="H7" i="109"/>
  <c r="F7" i="109"/>
  <c r="B7" i="109"/>
  <c r="P8" i="100"/>
  <c r="N8" i="100"/>
  <c r="L8" i="100"/>
  <c r="J8" i="100"/>
  <c r="H8" i="100"/>
  <c r="F8" i="100"/>
  <c r="D8" i="100"/>
  <c r="B8" i="100"/>
  <c r="P7" i="100"/>
  <c r="N7" i="100"/>
  <c r="L7" i="100"/>
  <c r="J7" i="100"/>
  <c r="H7" i="100"/>
  <c r="F7" i="100"/>
  <c r="D7" i="100"/>
  <c r="B7" i="100"/>
  <c r="D18" i="107" l="1"/>
  <c r="D17" i="107"/>
  <c r="D16" i="107"/>
  <c r="D15" i="107"/>
  <c r="D14" i="107"/>
  <c r="D12" i="107"/>
  <c r="D11" i="107"/>
  <c r="D9" i="107"/>
  <c r="B14" i="107"/>
  <c r="B13" i="107"/>
  <c r="B12" i="107"/>
  <c r="B11" i="107"/>
  <c r="B10" i="107"/>
  <c r="D29" i="69"/>
  <c r="H11" i="60"/>
  <c r="H10" i="60"/>
  <c r="H9" i="60"/>
  <c r="F11" i="60"/>
  <c r="F10" i="60"/>
  <c r="F9" i="60"/>
  <c r="D11" i="60"/>
  <c r="D10" i="60"/>
  <c r="D9" i="60"/>
  <c r="B11" i="60"/>
  <c r="B10" i="60"/>
  <c r="B9" i="60"/>
</calcChain>
</file>

<file path=xl/sharedStrings.xml><?xml version="1.0" encoding="utf-8"?>
<sst xmlns="http://schemas.openxmlformats.org/spreadsheetml/2006/main" count="6440" uniqueCount="1951">
  <si>
    <t>MarketCode</t>
  </si>
  <si>
    <t>MarketName</t>
  </si>
  <si>
    <t>CurrencyCode</t>
  </si>
  <si>
    <t>NumberOfSecurities</t>
  </si>
  <si>
    <t xml:space="preserve">EXTENDED TRADING SEC     </t>
  </si>
  <si>
    <t>USD</t>
  </si>
  <si>
    <t>HKD</t>
  </si>
  <si>
    <t>MAIN</t>
  </si>
  <si>
    <t>NASD</t>
  </si>
  <si>
    <t xml:space="preserve">NASDAQ-AMEX BOARD        </t>
  </si>
  <si>
    <t xml:space="preserve">MAIN BOARD               </t>
  </si>
  <si>
    <t>SecurityCode</t>
  </si>
  <si>
    <t>ISINCode</t>
  </si>
  <si>
    <t>InstrumentType</t>
  </si>
  <si>
    <t>SpreadTableCode</t>
  </si>
  <si>
    <t>SecurityShortName</t>
  </si>
  <si>
    <t>SecurityNameGCCS</t>
  </si>
  <si>
    <t>SecurityNameGB</t>
  </si>
  <si>
    <t>LotSize</t>
  </si>
  <si>
    <t>PreviousClosingPrice</t>
  </si>
  <si>
    <t>VCMFlag</t>
  </si>
  <si>
    <t>ShortSellFlag</t>
  </si>
  <si>
    <t>CASFlag</t>
  </si>
  <si>
    <t>CCASSFlag</t>
  </si>
  <si>
    <t>DummySecurityFlag</t>
  </si>
  <si>
    <t>StampDutyFlag</t>
  </si>
  <si>
    <t>ListingDate</t>
  </si>
  <si>
    <t>DelistingDate</t>
  </si>
  <si>
    <t>FreeText</t>
  </si>
  <si>
    <t>EFNFlag</t>
  </si>
  <si>
    <t>AccruedInterest</t>
  </si>
  <si>
    <t>CouponRate</t>
  </si>
  <si>
    <t>ConversionRatio</t>
  </si>
  <si>
    <t>MaturityDate</t>
  </si>
  <si>
    <t>CallPutFlag</t>
  </si>
  <si>
    <t>Style</t>
  </si>
  <si>
    <t>NoUnderlyingSecurities</t>
  </si>
  <si>
    <t>EQTY</t>
  </si>
  <si>
    <t>Y</t>
  </si>
  <si>
    <t>N</t>
  </si>
  <si>
    <t>N/A</t>
  </si>
  <si>
    <t>WRNT</t>
  </si>
  <si>
    <t>C</t>
  </si>
  <si>
    <t xml:space="preserve">NA          </t>
  </si>
  <si>
    <t>E</t>
  </si>
  <si>
    <t>CurrencyFactor</t>
  </si>
  <si>
    <t>CurrencyRate</t>
  </si>
  <si>
    <t>GBP</t>
  </si>
  <si>
    <t>TradingSessionSubID</t>
  </si>
  <si>
    <t>TradingSesStatus</t>
  </si>
  <si>
    <t>TradingSesControlFlag</t>
  </si>
  <si>
    <t>StartDateTime</t>
  </si>
  <si>
    <t>EndDateTime</t>
  </si>
  <si>
    <t>Functional Tests</t>
  </si>
  <si>
    <t>Technical Tests</t>
  </si>
  <si>
    <t>First version of OMD-C Readiness Test Answer Book</t>
  </si>
  <si>
    <t>HKEX Orion Market Data Platform</t>
  </si>
  <si>
    <t>Securities Market &amp; Index Datafeed Product (OMD-C)</t>
  </si>
  <si>
    <t>Details</t>
  </si>
  <si>
    <t xml:space="preserve">Expected result: </t>
  </si>
  <si>
    <t>This section lists out the conditions to be covered in both functional and technical aspects.</t>
    <phoneticPr fontId="1" type="noConversion"/>
  </si>
  <si>
    <t>Test
Condition</t>
    <phoneticPr fontId="1" type="noConversion"/>
  </si>
  <si>
    <t>Interface Specification Reference</t>
    <phoneticPr fontId="1" type="noConversion"/>
  </si>
  <si>
    <t>Version</t>
    <phoneticPr fontId="1" type="noConversion"/>
  </si>
  <si>
    <t>Date of Issue</t>
    <phoneticPr fontId="1" type="noConversion"/>
  </si>
  <si>
    <t>Comments</t>
    <phoneticPr fontId="1" type="noConversion"/>
  </si>
  <si>
    <t>Session 1 - Part A Message Decoding:</t>
    <phoneticPr fontId="1" type="noConversion"/>
  </si>
  <si>
    <t>Add remarks on Closing Price message for the field “NumberOfTrades” (Test Case 12)</t>
    <phoneticPr fontId="1" type="noConversion"/>
  </si>
  <si>
    <t>Remove Nominal Price message for Security #4001 (Test Case 13)</t>
    <phoneticPr fontId="1" type="noConversion"/>
  </si>
  <si>
    <t>Session 4 – Performance/Capacity</t>
    <phoneticPr fontId="1" type="noConversion"/>
  </si>
  <si>
    <t>Remove SS Subscribers for Channel 60 (50% and 100% installed maximum)</t>
    <phoneticPr fontId="1" type="noConversion"/>
  </si>
  <si>
    <t>Session 1, 2, 3 &amp; 5</t>
    <phoneticPr fontId="1" type="noConversion"/>
  </si>
  <si>
    <t>Add remarks on Market Turnover with currency code in blank.</t>
    <phoneticPr fontId="1" type="noConversion"/>
  </si>
  <si>
    <t>Add remarks on Statistics message for the field “VWAP”</t>
    <phoneticPr fontId="1" type="noConversion"/>
  </si>
  <si>
    <t>Replace Security Code #06219 with Security Code #68043 for Security Definition for Warrant (Test Case 4)</t>
    <phoneticPr fontId="1" type="noConversion"/>
  </si>
  <si>
    <t>Session 5 – Add remark to state that the number of messages available per channel ID for retransmission and the maximum sequence range that can be requested for retransmission are set to 1,000</t>
    <phoneticPr fontId="1" type="noConversion"/>
  </si>
  <si>
    <t>Remove expected results for Channel 4 and Channel 70 – 75 due to the removal of sequence reset messages in this test session</t>
    <phoneticPr fontId="1" type="noConversion"/>
  </si>
  <si>
    <t>1)</t>
    <phoneticPr fontId="1" type="noConversion"/>
  </si>
  <si>
    <t>ii)</t>
    <phoneticPr fontId="1" type="noConversion"/>
  </si>
  <si>
    <t>i)</t>
    <phoneticPr fontId="1" type="noConversion"/>
  </si>
  <si>
    <t>3)</t>
    <phoneticPr fontId="1" type="noConversion"/>
  </si>
  <si>
    <t>i)</t>
    <phoneticPr fontId="1" type="noConversion"/>
  </si>
  <si>
    <t>ii)</t>
    <phoneticPr fontId="1" type="noConversion"/>
  </si>
  <si>
    <t>2)</t>
    <phoneticPr fontId="1" type="noConversion"/>
  </si>
  <si>
    <t xml:space="preserve">Revised Edition with the following updates: </t>
    <phoneticPr fontId="1" type="noConversion"/>
  </si>
  <si>
    <t xml:space="preserve">Revised Edition with the following updates: </t>
    <phoneticPr fontId="1" type="noConversion"/>
  </si>
  <si>
    <t>0</t>
  </si>
  <si>
    <t xml:space="preserve">ETS </t>
  </si>
  <si>
    <t>01</t>
  </si>
  <si>
    <t>1000</t>
  </si>
  <si>
    <t>100</t>
  </si>
  <si>
    <t>2000</t>
  </si>
  <si>
    <t>0.000</t>
  </si>
  <si>
    <t>10000</t>
  </si>
  <si>
    <t>1</t>
  </si>
  <si>
    <t>3</t>
  </si>
  <si>
    <t>15.2625</t>
  </si>
  <si>
    <t>1.0000</t>
  </si>
  <si>
    <t>Test Case 5</t>
    <phoneticPr fontId="1" type="noConversion"/>
  </si>
  <si>
    <t>2</t>
  </si>
  <si>
    <t>7</t>
  </si>
  <si>
    <t>5</t>
  </si>
  <si>
    <t>4</t>
  </si>
  <si>
    <t>8</t>
  </si>
  <si>
    <t>Scenario 1</t>
    <phoneticPr fontId="1" type="noConversion"/>
  </si>
  <si>
    <t>Scenario 2</t>
    <phoneticPr fontId="1" type="noConversion"/>
  </si>
  <si>
    <t>Scenario 3</t>
    <phoneticPr fontId="1" type="noConversion"/>
  </si>
  <si>
    <t>Scenario 4</t>
    <phoneticPr fontId="1" type="noConversion"/>
  </si>
  <si>
    <t>OMD Field</t>
    <phoneticPr fontId="1" type="noConversion"/>
  </si>
  <si>
    <t>Expected Value</t>
    <phoneticPr fontId="1" type="noConversion"/>
  </si>
  <si>
    <t>Price</t>
  </si>
  <si>
    <t>14000</t>
  </si>
  <si>
    <t>10.000</t>
  </si>
  <si>
    <t xml:space="preserve">Note: * (N/A for Securities Standard ("SS") subscriber) </t>
    <phoneticPr fontId="1" type="noConversion"/>
  </si>
  <si>
    <t>Scenario 1*</t>
    <phoneticPr fontId="1" type="noConversion"/>
  </si>
  <si>
    <t>Turnover</t>
    <phoneticPr fontId="1" type="noConversion"/>
  </si>
  <si>
    <t>Buy</t>
  </si>
  <si>
    <t>8000</t>
  </si>
  <si>
    <t>4000</t>
  </si>
  <si>
    <t>Sell</t>
  </si>
  <si>
    <t>OrderID</t>
  </si>
  <si>
    <t>OrderType</t>
  </si>
  <si>
    <t>Quantity</t>
  </si>
  <si>
    <t>5000</t>
  </si>
  <si>
    <t>6000</t>
  </si>
  <si>
    <t>Broker ID</t>
  </si>
  <si>
    <t>Section A. Full Order Book verification ("SF" Clients only)</t>
    <phoneticPr fontId="1" type="noConversion"/>
  </si>
  <si>
    <t>No. of 
Orders</t>
  </si>
  <si>
    <t>Aggregated
Quantity</t>
  </si>
  <si>
    <t>Price
Level</t>
  </si>
  <si>
    <t>6</t>
  </si>
  <si>
    <t>(1)</t>
  </si>
  <si>
    <t>(2)</t>
  </si>
  <si>
    <t>(3)</t>
  </si>
  <si>
    <t>(4)</t>
  </si>
  <si>
    <t>(5)</t>
  </si>
  <si>
    <t>(6)</t>
  </si>
  <si>
    <t>TradeTime</t>
  </si>
  <si>
    <t>TradeType</t>
  </si>
  <si>
    <t>9</t>
  </si>
  <si>
    <t>10</t>
  </si>
  <si>
    <t>11</t>
  </si>
  <si>
    <t>12</t>
  </si>
  <si>
    <t>20000</t>
  </si>
  <si>
    <t>TickerID</t>
  </si>
  <si>
    <t>TrdCancelFlag</t>
    <phoneticPr fontId="1" type="noConversion"/>
  </si>
  <si>
    <t>22</t>
  </si>
  <si>
    <t>N/A</t>
    <phoneticPr fontId="1" type="noConversion"/>
  </si>
  <si>
    <t>17</t>
  </si>
  <si>
    <t>Revert to Excel format and include Closing Auction Session (CAS) and Volatility Control Mechanism (VCM) cases</t>
    <phoneticPr fontId="1" type="noConversion"/>
  </si>
  <si>
    <t>This Answer Sheet describes the flow of each test session within the Readiness Test for the HKEX Orion Market Data Platform (OMD) Securities and Index Datafeed (OMD-C) and provides the actual data values disseminated by OMD and expected behaviours of clients’ feed handler in response to various conditions.</t>
    <phoneticPr fontId="1" type="noConversion"/>
  </si>
  <si>
    <t>Clients participating in the Readiness Test should follow the instructions in Section 5 of this Answer Sheet to record their test results accordingly.  To be eligible for production On-broading for OMD-C, a client must return a signed copy of this Answer Sheet indicating satisfactory results have been achieved for every test item together with a completed Test Result Declaration form to HKEX.</t>
    <phoneticPr fontId="1" type="noConversion"/>
  </si>
  <si>
    <t>Should any discrepancy found, client should rectify the program logic and redo the test until all required data values are same as the expected values.</t>
    <phoneticPr fontId="1" type="noConversion"/>
  </si>
  <si>
    <t>Scope of Test</t>
    <phoneticPr fontId="1" type="noConversion"/>
  </si>
  <si>
    <t>Technical Tests</t>
    <phoneticPr fontId="1" type="noConversion"/>
  </si>
  <si>
    <t>Data Recovery (Refresh)</t>
    <phoneticPr fontId="1" type="noConversion"/>
  </si>
  <si>
    <t>The Functional Test aims at ensuring that the program logics for interpreting the OMD-C messages.</t>
    <phoneticPr fontId="1" type="noConversion"/>
  </si>
  <si>
    <t>Procedures</t>
    <phoneticPr fontId="1" type="noConversion"/>
  </si>
  <si>
    <t>Test Session</t>
    <phoneticPr fontId="1" type="noConversion"/>
  </si>
  <si>
    <t>Data Recovery (Line Arbitration &amp; Retransmission)</t>
    <phoneticPr fontId="1" type="noConversion"/>
  </si>
  <si>
    <t>Performance/ Capacity</t>
    <phoneticPr fontId="1" type="noConversion"/>
  </si>
  <si>
    <t>Failover / Disaster Recovery / Exception Handling</t>
    <phoneticPr fontId="1" type="noConversion"/>
  </si>
  <si>
    <t>Objectives</t>
    <phoneticPr fontId="1" type="noConversion"/>
  </si>
  <si>
    <t>To enable clients to verify the ability of their systems to capture the latest market states by Refresh under the various scenarios simulated in the test</t>
    <phoneticPr fontId="1" type="noConversion"/>
  </si>
  <si>
    <t>To enable clients to ensure the ability of their systems to handle the high market data rate without adverse effect on performance</t>
    <phoneticPr fontId="1" type="noConversion"/>
  </si>
  <si>
    <t>Overview</t>
    <phoneticPr fontId="1" type="noConversion"/>
  </si>
  <si>
    <t>Revision List</t>
    <phoneticPr fontId="1" type="noConversion"/>
  </si>
  <si>
    <t>1. Revision List</t>
    <phoneticPr fontId="1" type="noConversion"/>
  </si>
  <si>
    <t>2. Purposes</t>
    <phoneticPr fontId="1" type="noConversion"/>
  </si>
  <si>
    <t>3. Procedures, Scope of Test and Overview</t>
    <phoneticPr fontId="1" type="noConversion"/>
  </si>
  <si>
    <t>5. Readiness Test Result Verification</t>
    <phoneticPr fontId="1" type="noConversion"/>
  </si>
  <si>
    <t>Test Date :</t>
    <phoneticPr fontId="1" type="noConversion"/>
  </si>
  <si>
    <t>(please fill in the test date)</t>
    <phoneticPr fontId="1" type="noConversion"/>
  </si>
  <si>
    <t>4. Test Conditions</t>
    <phoneticPr fontId="1" type="noConversion"/>
  </si>
  <si>
    <t>Securities
Standard
("SS") 
Client</t>
    <phoneticPr fontId="1" type="noConversion"/>
  </si>
  <si>
    <t>Securities
Premium
("SP") 
Client</t>
    <phoneticPr fontId="1" type="noConversion"/>
  </si>
  <si>
    <t>Securities
Fulltick
("SF") 
Client</t>
    <phoneticPr fontId="1" type="noConversion"/>
  </si>
  <si>
    <t>Index Feed
("IDX") 
Client</t>
    <phoneticPr fontId="1" type="noConversion"/>
  </si>
  <si>
    <t>Conflated
Broker Queue
("CBQ")
Client</t>
    <phoneticPr fontId="1" type="noConversion"/>
  </si>
  <si>
    <t>Odd Lot
Order
("OLO") 
Client</t>
    <phoneticPr fontId="1" type="noConversion"/>
  </si>
  <si>
    <t>B. Technical Tests</t>
    <phoneticPr fontId="1" type="noConversion"/>
  </si>
  <si>
    <t xml:space="preserve"> Functional Tests</t>
    <phoneticPr fontId="1" type="noConversion"/>
  </si>
  <si>
    <t>The final image of specific securities/indexes should match perfectly the expected results provided in the Answer Book.</t>
    <phoneticPr fontId="1" type="noConversion"/>
  </si>
  <si>
    <t>Retransmission
(3.5.3, 4.3)</t>
    <phoneticPr fontId="1" type="noConversion"/>
  </si>
  <si>
    <t>Failover / Disaster Recovery</t>
    <phoneticPr fontId="1" type="noConversion"/>
  </si>
  <si>
    <t xml:space="preserve">Failover of real-time Publisher process </t>
    <phoneticPr fontId="1" type="noConversion"/>
  </si>
  <si>
    <t xml:space="preserve">Clients are able to handle Publisher failover without experiencing any interruption and can continue to receive real-time market data after the failover.  </t>
    <phoneticPr fontId="1" type="noConversion"/>
  </si>
  <si>
    <t>The final image of specific securities/indexes, in particular for SS Clients the aggregate order book and trade tickers of specific securities should match perfectly the expected results provided in the Answer Book.</t>
    <phoneticPr fontId="1" type="noConversion"/>
  </si>
  <si>
    <t>Error Recovery
(2.2.4.1)</t>
    <phoneticPr fontId="1" type="noConversion"/>
  </si>
  <si>
    <t>Failover of Refresh Service process</t>
    <phoneticPr fontId="1" type="noConversion"/>
  </si>
  <si>
    <t>Clients will receive a Sequence Reset (100) message in each of the refresh channels after Refresh Service process (RFS) failover if they’re subscribing to the refresh channels.  Clients are expected to handle RFS failover properly without affecting the reception of real-time market data and can capture a full latest market image from RFS for their processing.</t>
    <phoneticPr fontId="1" type="noConversion"/>
  </si>
  <si>
    <t xml:space="preserve">Expected result: </t>
    <phoneticPr fontId="1" type="noConversion"/>
  </si>
  <si>
    <t>Control Message
(3.4.2)</t>
    <phoneticPr fontId="1" type="noConversion"/>
  </si>
  <si>
    <t xml:space="preserve">OMD simulates DR site failover </t>
    <phoneticPr fontId="1" type="noConversion"/>
  </si>
  <si>
    <t>Clients are able to handle DR site failover gracefully including the handling of Disaster Recovery Signal (105) message, recovery from refresh service and merging of refresh image into real-time market data.  The final image of specific securities/indexes, should match perfectly the expected results provided in the Answer Book.</t>
    <phoneticPr fontId="1" type="noConversion"/>
  </si>
  <si>
    <t>Error Recovery
(2.2.4.2)</t>
    <phoneticPr fontId="1" type="noConversion"/>
  </si>
  <si>
    <t xml:space="preserve">During this session, OMD simulates various exceptional scenarios according to the pre-set timetable.   </t>
  </si>
  <si>
    <t>Clients are required to go through each scenario in its scheduled time and verify if their application can handle it and resume service after the incident timely.</t>
  </si>
  <si>
    <t>Remark:</t>
  </si>
  <si>
    <t xml:space="preserve">In test cases 1 – 4., both the number of messages available per channel ID for retransmission and the maximum sequence range </t>
  </si>
  <si>
    <t xml:space="preserve">Please check the box for each scenario where your system can handle and be resumed on time.  </t>
  </si>
  <si>
    <t>5.5 Session 5: Failover and Disaster Recovery</t>
    <phoneticPr fontId="1" type="noConversion"/>
  </si>
  <si>
    <t>Table of Contents</t>
    <phoneticPr fontId="1" type="noConversion"/>
  </si>
  <si>
    <t>Purposes</t>
    <phoneticPr fontId="1" type="noConversion"/>
  </si>
  <si>
    <t>Readiness Procedures, Scope of Test and Overview</t>
    <phoneticPr fontId="1" type="noConversion"/>
  </si>
  <si>
    <t>Test Conditions</t>
    <phoneticPr fontId="1" type="noConversion"/>
  </si>
  <si>
    <t>Readiness Test Result Verification</t>
    <phoneticPr fontId="1" type="noConversion"/>
  </si>
  <si>
    <t>A. Function Tests</t>
    <phoneticPr fontId="1" type="noConversion"/>
  </si>
  <si>
    <t>GEM</t>
  </si>
  <si>
    <t>ETS</t>
  </si>
  <si>
    <t>CurrencyCode</t>
    <phoneticPr fontId="1" type="noConversion"/>
  </si>
  <si>
    <t>ETS</t>
    <phoneticPr fontId="1" type="noConversion"/>
  </si>
  <si>
    <t>Scenario 1</t>
  </si>
  <si>
    <t>Test Case 2</t>
    <phoneticPr fontId="1" type="noConversion"/>
  </si>
  <si>
    <t>-</t>
    <phoneticPr fontId="1" type="noConversion"/>
  </si>
  <si>
    <t>Test Case 3</t>
    <phoneticPr fontId="1" type="noConversion"/>
  </si>
  <si>
    <t>Test Case 4</t>
    <phoneticPr fontId="1" type="noConversion"/>
  </si>
  <si>
    <t>(This figure is purely an example. Clients independently converting non-HKD “Market Turnover” messages to accumulate a HKD equivalent turnover for MAIN may obtain a different value, which is not a concern for the purpose of this test case).</t>
    <phoneticPr fontId="1" type="noConversion"/>
  </si>
  <si>
    <t>Scenario 1</t>
    <phoneticPr fontId="1" type="noConversion"/>
  </si>
  <si>
    <t>Scenario 2 *</t>
    <phoneticPr fontId="1" type="noConversion"/>
  </si>
  <si>
    <t>VWAP</t>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</si>
  <si>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</si>
  <si>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phoneticPr fontId="1" type="noConversion"/>
  </si>
  <si>
    <t>•  There is no visible impact of the second round of Sequence Reset messages on our application</t>
  </si>
  <si>
    <t>•  There is no visible impact of the real-time data publisher failover on our application</t>
  </si>
  <si>
    <t>•  Our application can handle this scenario and receive latest market states from the Refresh service after its failover</t>
  </si>
  <si>
    <t xml:space="preserve">•  Our application can reconnect to the DR site in time, handle the Sequence Reset messages received at logon, </t>
    <phoneticPr fontId="1" type="noConversion"/>
  </si>
  <si>
    <t>reinstate the latest market states from the Refresh service, and run normally afterwards</t>
    <phoneticPr fontId="1" type="noConversion"/>
  </si>
  <si>
    <t>Test Case 1</t>
    <phoneticPr fontId="1" type="noConversion"/>
  </si>
  <si>
    <t>SecurityTradingStatus</t>
    <phoneticPr fontId="1" type="noConversion"/>
  </si>
  <si>
    <t>FreeText</t>
    <phoneticPr fontId="1" type="noConversion"/>
  </si>
  <si>
    <t>SecurityShortName</t>
    <phoneticPr fontId="1" type="noConversion"/>
  </si>
  <si>
    <t>SecurityCode</t>
    <phoneticPr fontId="1" type="noConversion"/>
  </si>
  <si>
    <t xml:space="preserve">Please check the box for a security in the list below if your system records the same image of the security as that specified by the expected data values.  </t>
    <phoneticPr fontId="1" type="noConversion"/>
  </si>
  <si>
    <t>Clients are expected to clear the securities information in cache and replace it with data from the new Securities Definition sent after the second round of Sequence Reset messages.</t>
    <phoneticPr fontId="1" type="noConversion"/>
  </si>
  <si>
    <t xml:space="preserve">After the Sequence Reset messages and the Securities Definition messages for market open, OMD sends out another Sequence Reset message in each channel.  </t>
    <phoneticPr fontId="1" type="noConversion"/>
  </si>
  <si>
    <t>63</t>
  </si>
  <si>
    <t>48</t>
  </si>
  <si>
    <t>18</t>
  </si>
  <si>
    <t>16</t>
  </si>
  <si>
    <t>15</t>
  </si>
  <si>
    <t>14</t>
  </si>
  <si>
    <t>13</t>
  </si>
  <si>
    <t>Price</t>
    <phoneticPr fontId="1" type="noConversion"/>
  </si>
  <si>
    <t>Price</t>
    <phoneticPr fontId="1" type="noConversion"/>
  </si>
  <si>
    <t>Trade Type</t>
    <phoneticPr fontId="1" type="noConversion"/>
  </si>
  <si>
    <t>Trade Type</t>
    <phoneticPr fontId="1" type="noConversion"/>
  </si>
  <si>
    <t>Ticker ID</t>
    <phoneticPr fontId="1" type="noConversion"/>
  </si>
  <si>
    <t>Trade Time</t>
    <phoneticPr fontId="1" type="noConversion"/>
  </si>
  <si>
    <t xml:space="preserve">For each record type below, please check the box for each record where your system records the same image as that defined by the expected values. </t>
    <phoneticPr fontId="1" type="noConversion"/>
  </si>
  <si>
    <t>Quantity</t>
    <phoneticPr fontId="1" type="noConversion"/>
  </si>
  <si>
    <t>Trade ID</t>
    <phoneticPr fontId="1" type="noConversion"/>
  </si>
  <si>
    <t>Trade Time</t>
    <phoneticPr fontId="1" type="noConversion"/>
  </si>
  <si>
    <t xml:space="preserve">EXTENDED TRADING SEC     </t>
    <phoneticPr fontId="1" type="noConversion"/>
  </si>
  <si>
    <t>Clients are expected to handle RFS failover properly without affecting the reception of real-time market data and can capture a full latest market image from RFS.</t>
    <phoneticPr fontId="1" type="noConversion"/>
  </si>
  <si>
    <t>20000627</t>
  </si>
  <si>
    <t xml:space="preserve">HKEX                                    </t>
  </si>
  <si>
    <t>67834</t>
  </si>
  <si>
    <t>00388</t>
    <phoneticPr fontId="1" type="noConversion"/>
  </si>
  <si>
    <t>Expected Value</t>
    <phoneticPr fontId="1" type="noConversion"/>
  </si>
  <si>
    <t>OMD Field</t>
    <phoneticPr fontId="1" type="noConversion"/>
  </si>
  <si>
    <t>Expected Value</t>
    <phoneticPr fontId="1" type="noConversion"/>
  </si>
  <si>
    <t>Expected Value</t>
    <phoneticPr fontId="1" type="noConversion"/>
  </si>
  <si>
    <t>Expected Value</t>
    <phoneticPr fontId="1" type="noConversion"/>
  </si>
  <si>
    <t>OMD Field</t>
    <phoneticPr fontId="1" type="noConversion"/>
  </si>
  <si>
    <t>Expected Value</t>
    <phoneticPr fontId="1" type="noConversion"/>
  </si>
  <si>
    <t>OMD Field</t>
    <phoneticPr fontId="1" type="noConversion"/>
  </si>
  <si>
    <t>Turnover*</t>
    <phoneticPr fontId="1" type="noConversion"/>
  </si>
  <si>
    <t>Expected Value</t>
    <phoneticPr fontId="1" type="noConversion"/>
  </si>
  <si>
    <t>Expected Value</t>
    <phoneticPr fontId="1" type="noConversion"/>
  </si>
  <si>
    <t>ShortSellTurnover</t>
    <phoneticPr fontId="1" type="noConversion"/>
  </si>
  <si>
    <t>ShortSellSharesTraded</t>
    <phoneticPr fontId="1" type="noConversion"/>
  </si>
  <si>
    <t>LastPrice</t>
    <phoneticPr fontId="1" type="noConversion"/>
  </si>
  <si>
    <t>LowPrice</t>
    <phoneticPr fontId="1" type="noConversion"/>
  </si>
  <si>
    <t>HighPrice</t>
    <phoneticPr fontId="1" type="noConversion"/>
  </si>
  <si>
    <t>Turnover</t>
    <phoneticPr fontId="1" type="noConversion"/>
  </si>
  <si>
    <t>SharesTraded</t>
    <phoneticPr fontId="1" type="noConversion"/>
  </si>
  <si>
    <t>SecurityCode</t>
    <phoneticPr fontId="1" type="noConversion"/>
  </si>
  <si>
    <t>Expected Value</t>
    <phoneticPr fontId="1" type="noConversion"/>
  </si>
  <si>
    <t>OMD Field</t>
    <phoneticPr fontId="1" type="noConversion"/>
  </si>
  <si>
    <t>NominalPrice</t>
    <phoneticPr fontId="1" type="noConversion"/>
  </si>
  <si>
    <t>SecurityCode</t>
    <phoneticPr fontId="1" type="noConversion"/>
  </si>
  <si>
    <t>OMD Field</t>
    <phoneticPr fontId="1" type="noConversion"/>
  </si>
  <si>
    <t>Expected Value</t>
    <phoneticPr fontId="1" type="noConversion"/>
  </si>
  <si>
    <t>Clients are expected to clear the data in cache upon receipt of the Sequence Reset messages and then obtain the latest market image from the Refresh service and real-time channels at the DR site.</t>
    <phoneticPr fontId="1" type="noConversion"/>
  </si>
  <si>
    <t>19941018</t>
  </si>
  <si>
    <t xml:space="preserve">PCCW                                    </t>
  </si>
  <si>
    <t>HK0008011667</t>
  </si>
  <si>
    <t>65037</t>
  </si>
  <si>
    <t>00008</t>
    <phoneticPr fontId="1" type="noConversion"/>
  </si>
  <si>
    <t>OMD Field</t>
    <phoneticPr fontId="1" type="noConversion"/>
  </si>
  <si>
    <t>Expected Value</t>
    <phoneticPr fontId="1" type="noConversion"/>
  </si>
  <si>
    <t>SecurityCode</t>
    <phoneticPr fontId="1" type="noConversion"/>
  </si>
  <si>
    <t>Expected Value</t>
    <phoneticPr fontId="1" type="noConversion"/>
  </si>
  <si>
    <t>OMD Field</t>
    <phoneticPr fontId="1" type="noConversion"/>
  </si>
  <si>
    <t>CurrencyCode</t>
    <phoneticPr fontId="1" type="noConversion"/>
  </si>
  <si>
    <t>Expected Value</t>
    <phoneticPr fontId="1" type="noConversion"/>
  </si>
  <si>
    <t>OMD Field</t>
    <phoneticPr fontId="1" type="noConversion"/>
  </si>
  <si>
    <t>ShortSellTurnover</t>
    <phoneticPr fontId="1" type="noConversion"/>
  </si>
  <si>
    <t>ShortSellSharesTraded</t>
    <phoneticPr fontId="1" type="noConversion"/>
  </si>
  <si>
    <t>LastPrice</t>
    <phoneticPr fontId="1" type="noConversion"/>
  </si>
  <si>
    <t>LowPrice</t>
    <phoneticPr fontId="1" type="noConversion"/>
  </si>
  <si>
    <t>HighPrice</t>
    <phoneticPr fontId="1" type="noConversion"/>
  </si>
  <si>
    <t>Turnover</t>
    <phoneticPr fontId="1" type="noConversion"/>
  </si>
  <si>
    <t>SharesTraded</t>
    <phoneticPr fontId="1" type="noConversion"/>
  </si>
  <si>
    <t>00007</t>
    <phoneticPr fontId="1" type="noConversion"/>
  </si>
  <si>
    <t>SecurityCode</t>
    <phoneticPr fontId="1" type="noConversion"/>
  </si>
  <si>
    <t>Expected Value</t>
    <phoneticPr fontId="1" type="noConversion"/>
  </si>
  <si>
    <t>OMD Field</t>
    <phoneticPr fontId="1" type="noConversion"/>
  </si>
  <si>
    <t>NominalPrice</t>
    <phoneticPr fontId="1" type="noConversion"/>
  </si>
  <si>
    <t>SecurityCode</t>
    <phoneticPr fontId="1" type="noConversion"/>
  </si>
  <si>
    <t>Section A. Full Order Book verification ("SF" Clients only)</t>
    <phoneticPr fontId="1" type="noConversion"/>
  </si>
  <si>
    <r>
      <rPr>
        <sz val="12"/>
        <color theme="1"/>
        <rFont val="Times New Roman"/>
        <family val="1"/>
      </rPr>
      <t>電訊盈科　　　　</t>
    </r>
  </si>
  <si>
    <r>
      <rPr>
        <sz val="12"/>
        <color theme="1"/>
        <rFont val="Times New Roman"/>
        <family val="1"/>
      </rPr>
      <t>电讯盈科　　　　</t>
    </r>
  </si>
  <si>
    <r>
      <rPr>
        <sz val="12"/>
        <color theme="1"/>
        <rFont val="細明體"/>
        <family val="3"/>
        <charset val="136"/>
      </rPr>
      <t>香港交易所　　　</t>
    </r>
  </si>
  <si>
    <t>Session 5 - Test case 1: Sequence Reset (100) messages sent before market open to provide new set of Securities Definition messages</t>
    <phoneticPr fontId="1" type="noConversion"/>
  </si>
  <si>
    <r>
      <rPr>
        <b/>
        <sz val="12"/>
        <color theme="1"/>
        <rFont val="Arial Narrow"/>
        <family val="2"/>
      </rPr>
      <t>Scenario 1</t>
    </r>
    <r>
      <rPr>
        <sz val="12"/>
        <color theme="1"/>
        <rFont val="Arial Narrow"/>
        <family val="2"/>
      </rPr>
      <t>: Newly added security in current set of Securities Definition.  It's correct if your security database includes the below security.</t>
    </r>
    <phoneticPr fontId="1" type="noConversion"/>
  </si>
  <si>
    <r>
      <rPr>
        <b/>
        <sz val="12"/>
        <color theme="1"/>
        <rFont val="Arial Narrow"/>
        <family val="2"/>
      </rPr>
      <t>Scenario 2</t>
    </r>
    <r>
      <rPr>
        <sz val="12"/>
        <color theme="1"/>
        <rFont val="Arial Narrow"/>
        <family val="2"/>
      </rPr>
      <t>: Security removed in current set of Securities Definition.  It's correct if your security database does not include the below security.</t>
    </r>
    <phoneticPr fontId="1" type="noConversion"/>
  </si>
  <si>
    <r>
      <rPr>
        <b/>
        <sz val="12"/>
        <color theme="1"/>
        <rFont val="Arial Narrow"/>
        <family val="2"/>
      </rPr>
      <t>Scenario 4</t>
    </r>
    <r>
      <rPr>
        <sz val="12"/>
        <color theme="1"/>
        <rFont val="Arial Narrow"/>
        <family val="2"/>
      </rPr>
      <t>: Security activated and with blank FreeText in previous set of Securities Definition but suspended and with non-blank FreeText in current set of Securities Definition. 
It's correct if the TradingStatus in your final security image match the below value.</t>
    </r>
    <phoneticPr fontId="1" type="noConversion"/>
  </si>
  <si>
    <t xml:space="preserve">OMD simulates a real-time data publisher failure that will trigger a failover of the affected component.  </t>
    <phoneticPr fontId="1" type="noConversion"/>
  </si>
  <si>
    <t xml:space="preserve">This interruption should be transparent to clients except SS clients may receive duplicate trade tickers (i.e. trade ticker ID same as one received previously) which they should discard.  </t>
  </si>
  <si>
    <t>Session 5 - Test case 2: Failover of OMD real-time data publisher</t>
    <phoneticPr fontId="1" type="noConversion"/>
  </si>
  <si>
    <t>Scenario 1 - Trade Tickers (SS Subscribers only)</t>
    <phoneticPr fontId="1" type="noConversion"/>
  </si>
  <si>
    <t>Aggregated 
Quantity</t>
    <phoneticPr fontId="1" type="noConversion"/>
  </si>
  <si>
    <t>Session 5 - Test case 3: Failover of OMD Refresh service</t>
    <phoneticPr fontId="1" type="noConversion"/>
  </si>
  <si>
    <r>
      <t xml:space="preserve">For each record below, please check the box for each data item where your system records the same value as the expected value. </t>
    </r>
    <r>
      <rPr>
        <b/>
        <sz val="12"/>
        <color theme="1"/>
        <rFont val="Arial Narrow"/>
        <family val="2"/>
      </rPr>
      <t>Bold</t>
    </r>
    <r>
      <rPr>
        <sz val="12"/>
        <color theme="1"/>
        <rFont val="Arial Narrow"/>
        <family val="2"/>
      </rPr>
      <t xml:space="preserve"> item(s) is/are key field(s) of the message.</t>
    </r>
    <phoneticPr fontId="1" type="noConversion"/>
  </si>
  <si>
    <t xml:space="preserve">OMD simulates a Refresh (RFS) service failure that will trigger a failover as a result a Sequence Reset (100) message will be transmitted in each of the refresh channels.  </t>
    <phoneticPr fontId="1" type="noConversion"/>
  </si>
  <si>
    <t>Case A: Final image of Market Definition (message type: 10)</t>
    <phoneticPr fontId="1" type="noConversion"/>
  </si>
  <si>
    <t>Case B: Final image of Securities Definition (message type: 11)</t>
    <phoneticPr fontId="1" type="noConversion"/>
  </si>
  <si>
    <t>Case A: Final image of Market Definition (message type: 10)</t>
    <phoneticPr fontId="1" type="noConversion"/>
  </si>
  <si>
    <t>Case H: Final image of Trade Data, Order Book and Broker Queue</t>
    <phoneticPr fontId="1" type="noConversion"/>
  </si>
  <si>
    <t>0.000</t>
    <phoneticPr fontId="1" type="noConversion"/>
  </si>
  <si>
    <t xml:space="preserve">* OMD will disseminate the above value as the total market turnover for MAIN in HKD equivalent.  Please verify the figure literally only as provided above. </t>
    <phoneticPr fontId="1" type="noConversion"/>
  </si>
  <si>
    <t>For each record type below, please check the box for each record where your system records the same image as that defined by the expected values.</t>
    <phoneticPr fontId="1" type="noConversion"/>
  </si>
  <si>
    <t>Aggregate
Quantity</t>
    <phoneticPr fontId="1" type="noConversion"/>
  </si>
  <si>
    <t>TradeType</t>
    <phoneticPr fontId="1" type="noConversion"/>
  </si>
  <si>
    <t>Quantity</t>
    <phoneticPr fontId="1" type="noConversion"/>
  </si>
  <si>
    <t>Cancel
(Yes or No)</t>
    <phoneticPr fontId="1" type="noConversion"/>
  </si>
  <si>
    <t>TrdCancelFlag</t>
    <phoneticPr fontId="1" type="noConversion"/>
  </si>
  <si>
    <t>Cancel
(Yes or No)</t>
    <phoneticPr fontId="1" type="noConversion"/>
  </si>
  <si>
    <t>Scenario 2 - Trade (SP and SF Subscribers only)</t>
    <phoneticPr fontId="1" type="noConversion"/>
  </si>
  <si>
    <t>Test Case 1 - Sequence Reset (100) messages sent before market open to provide new set of Securities Definition messages</t>
    <phoneticPr fontId="1" type="noConversion"/>
  </si>
  <si>
    <t>Test Case 2 - Failover of OMD real-time data publisher</t>
    <phoneticPr fontId="1" type="noConversion"/>
  </si>
  <si>
    <t>Test Case 3 - Failover of OMD Refresh service</t>
    <phoneticPr fontId="1" type="noConversion"/>
  </si>
  <si>
    <t>Test Case 5 - Disaster Recovery (DR) site failover</t>
    <phoneticPr fontId="1" type="noConversion"/>
  </si>
  <si>
    <t xml:space="preserve">Case F: Final image of Interpretation of Statistics (message type: 60) </t>
    <phoneticPr fontId="1" type="noConversion"/>
  </si>
  <si>
    <t>Case G: Final image of Interpretation of Market Turnover (message type: 61)</t>
    <phoneticPr fontId="1" type="noConversion"/>
  </si>
  <si>
    <t>Session 5 - Test case 5: Disaster Recovery (DR) site failover</t>
    <phoneticPr fontId="1" type="noConversion"/>
  </si>
  <si>
    <t xml:space="preserve">OMD simulates a primary site failure resulting in failover to the DR site.  Upon the takeover of the DR site, OMD will deliver a Sequence Reset (100) messages from each channels.  </t>
    <phoneticPr fontId="1" type="noConversion"/>
  </si>
  <si>
    <t>Case C: Final image of Currency Rate (message type: 14)</t>
    <phoneticPr fontId="1" type="noConversion"/>
  </si>
  <si>
    <t>Case D: Final image of Security Status (message type: 21)</t>
    <phoneticPr fontId="1" type="noConversion"/>
  </si>
  <si>
    <t>Case D: Final image of Trading Session Status (message type: 20)</t>
    <phoneticPr fontId="1" type="noConversion"/>
  </si>
  <si>
    <t>Case E: Final image of Norminal Price (message type: 40)</t>
    <phoneticPr fontId="1" type="noConversion"/>
  </si>
  <si>
    <t xml:space="preserve">Case F: Final image of Statistics (message type: 60) </t>
    <phoneticPr fontId="1" type="noConversion"/>
  </si>
  <si>
    <t>Case G: Final image of Market Turnover (message type: 61)</t>
    <phoneticPr fontId="1" type="noConversion"/>
  </si>
  <si>
    <t>Case H: Final Image of Order Book and Broker Queue</t>
    <phoneticPr fontId="1" type="noConversion"/>
  </si>
  <si>
    <t>Final image of Securities Definition (message type: 11)</t>
    <phoneticPr fontId="1" type="noConversion"/>
  </si>
  <si>
    <t>Final image of Interpretation of Currency Rate (message type: 14)</t>
    <phoneticPr fontId="1" type="noConversion"/>
  </si>
  <si>
    <t>Final image of Interpretation of Trading Session Status (message type: 20)</t>
    <phoneticPr fontId="1" type="noConversion"/>
  </si>
  <si>
    <t>Final image of Interpretation of Norminal Price (message type: 40)</t>
    <phoneticPr fontId="1" type="noConversion"/>
  </si>
  <si>
    <t xml:space="preserve">Final image of Interpretation of Statistics (message type: 60) </t>
    <phoneticPr fontId="1" type="noConversion"/>
  </si>
  <si>
    <t>Final image of Interpretation of Market Turnover (message type: 61)</t>
    <phoneticPr fontId="1" type="noConversion"/>
  </si>
  <si>
    <t>Final image of Trade Data, Order Book and Broker Queue</t>
    <phoneticPr fontId="1" type="noConversion"/>
  </si>
  <si>
    <t>Sequence Reset (100) messages sent before market open to provide new set of Securities Definition messages</t>
    <phoneticPr fontId="1" type="noConversion"/>
  </si>
  <si>
    <t>Failover of OMD real-time data publisher</t>
    <phoneticPr fontId="1" type="noConversion"/>
  </si>
  <si>
    <t>Failover of OMD Refresh service</t>
    <phoneticPr fontId="1" type="noConversion"/>
  </si>
  <si>
    <t>Test Case 3:</t>
    <phoneticPr fontId="1" type="noConversion"/>
  </si>
  <si>
    <t>Final image of Currency Rate (message type: 14)</t>
    <phoneticPr fontId="1" type="noConversion"/>
  </si>
  <si>
    <t>Final image of Security Status (message type: 21)</t>
    <phoneticPr fontId="1" type="noConversion"/>
  </si>
  <si>
    <t>Final image of Norminal Price (message type: 40)</t>
    <phoneticPr fontId="1" type="noConversion"/>
  </si>
  <si>
    <t>Final Image of Order Book and Broker Queue</t>
    <phoneticPr fontId="1" type="noConversion"/>
  </si>
  <si>
    <t>Final image of Market Definition (message type: 10)</t>
    <phoneticPr fontId="1" type="noConversion"/>
  </si>
  <si>
    <t>Case B</t>
  </si>
  <si>
    <t>Case D</t>
  </si>
  <si>
    <t>Case F</t>
  </si>
  <si>
    <t>Case H</t>
  </si>
  <si>
    <t>Case A</t>
    <phoneticPr fontId="1" type="noConversion"/>
  </si>
  <si>
    <t>Case B</t>
    <phoneticPr fontId="1" type="noConversion"/>
  </si>
  <si>
    <t>Case C</t>
    <phoneticPr fontId="1" type="noConversion"/>
  </si>
  <si>
    <t>Case D</t>
    <phoneticPr fontId="1" type="noConversion"/>
  </si>
  <si>
    <t>Case E</t>
    <phoneticPr fontId="1" type="noConversion"/>
  </si>
  <si>
    <t>Case F</t>
    <phoneticPr fontId="1" type="noConversion"/>
  </si>
  <si>
    <t>Case G</t>
    <phoneticPr fontId="1" type="noConversion"/>
  </si>
  <si>
    <t>Case H</t>
    <phoneticPr fontId="1" type="noConversion"/>
  </si>
  <si>
    <t>For "SS" and "SP" Clients only</t>
    <phoneticPr fontId="1" type="noConversion"/>
  </si>
  <si>
    <t>Session 5: Failover and Disaster Recovery</t>
    <phoneticPr fontId="1" type="noConversion"/>
  </si>
  <si>
    <t>Disaster Recovery (DR) site failover</t>
    <phoneticPr fontId="1" type="noConversion"/>
  </si>
  <si>
    <t>Test Case 1:</t>
    <phoneticPr fontId="1" type="noConversion"/>
  </si>
  <si>
    <t>Test Case 2:</t>
    <phoneticPr fontId="1" type="noConversion"/>
  </si>
  <si>
    <t>Case A:</t>
    <phoneticPr fontId="1" type="noConversion"/>
  </si>
  <si>
    <t xml:space="preserve">Case B: </t>
    <phoneticPr fontId="1" type="noConversion"/>
  </si>
  <si>
    <t xml:space="preserve">Case C: </t>
    <phoneticPr fontId="1" type="noConversion"/>
  </si>
  <si>
    <t xml:space="preserve">Case D: </t>
    <phoneticPr fontId="1" type="noConversion"/>
  </si>
  <si>
    <t xml:space="preserve">Case E: </t>
    <phoneticPr fontId="1" type="noConversion"/>
  </si>
  <si>
    <t xml:space="preserve">Case F: </t>
    <phoneticPr fontId="1" type="noConversion"/>
  </si>
  <si>
    <t xml:space="preserve">Case G: </t>
    <phoneticPr fontId="1" type="noConversion"/>
  </si>
  <si>
    <t xml:space="preserve">Case H: </t>
    <phoneticPr fontId="1" type="noConversion"/>
  </si>
  <si>
    <t>Session A</t>
    <phoneticPr fontId="1" type="noConversion"/>
  </si>
  <si>
    <t>Session B</t>
    <phoneticPr fontId="1" type="noConversion"/>
  </si>
  <si>
    <t>Session C</t>
    <phoneticPr fontId="1" type="noConversion"/>
  </si>
  <si>
    <t>Scenario 1 - Trade (SP and SF Subscribers only)</t>
    <phoneticPr fontId="1" type="noConversion"/>
  </si>
  <si>
    <t>VWAP *</t>
    <phoneticPr fontId="1" type="noConversion"/>
  </si>
  <si>
    <t>* Note: Blank field means no Security Status message is disseminated</t>
    <phoneticPr fontId="1" type="noConversion"/>
  </si>
  <si>
    <t>SuspensionIndicator  *</t>
    <phoneticPr fontId="1" type="noConversion"/>
  </si>
  <si>
    <t>Clients will receive a Sequence Reset (100) message in each of the channels they subscribed before market open.  Clients should be able to replace the previously received securities information by the correct one received after the reception of this Sequence Reset (100).  The final image of specific securities for the reference data should match perfectly the expected results provided in the Answer Book.</t>
    <phoneticPr fontId="1" type="noConversion"/>
  </si>
  <si>
    <t>Sending second sets of Sequence Reset messages in real-time multicast channels before market open</t>
    <phoneticPr fontId="1" type="noConversion"/>
  </si>
  <si>
    <t>Session 1 - Part A Message Decoding:</t>
    <phoneticPr fontId="1" type="noConversion"/>
  </si>
  <si>
    <t>2)</t>
    <phoneticPr fontId="1" type="noConversion"/>
  </si>
  <si>
    <t>VCM Flag changes from "N" to "Y in Scenario 1 of Test Case 1-2</t>
    <phoneticPr fontId="1" type="noConversion"/>
  </si>
  <si>
    <t>3)</t>
    <phoneticPr fontId="1" type="noConversion"/>
  </si>
  <si>
    <t>Description in Test Case 5.5A - 5.5H</t>
    <phoneticPr fontId="1" type="noConversion"/>
  </si>
  <si>
    <t>Clients are expected to clear the data in cache upon receipt of the DR Signal messages and then obtain the latest market image from the Refresh service and real-time channels at the DR site.</t>
    <phoneticPr fontId="1" type="noConversion"/>
  </si>
  <si>
    <t>OMD simulates a primary site failure resulting in failover to the DR site.  Upon the takeover of the DR site, OMD will deliver Disaster Recovery (DR) Signal (105) message in DR channel</t>
    <phoneticPr fontId="1" type="noConversion"/>
  </si>
  <si>
    <t>Add Test Case 1-20 and 1-21 for Stock Connect Market (SCM)</t>
    <phoneticPr fontId="1" type="noConversion"/>
  </si>
  <si>
    <t>Stock Connect Market 
("SCM") 
Client</t>
    <phoneticPr fontId="1" type="noConversion"/>
  </si>
  <si>
    <t>1)</t>
  </si>
  <si>
    <t>2)</t>
    <phoneticPr fontId="1" type="noConversion"/>
  </si>
  <si>
    <t>3)</t>
    <phoneticPr fontId="1" type="noConversion"/>
  </si>
  <si>
    <t>Market Code changes from "GEM" to Blank and NoMarketCode changes from 1 to 0 in Scenario 1 of Test Case 1-15</t>
    <phoneticPr fontId="1" type="noConversion"/>
  </si>
  <si>
    <t>Add correct decimal places for Shortsell Turnover in Scenario 3, 4 and 5 of Test Case 1-12</t>
    <phoneticPr fontId="1" type="noConversion"/>
  </si>
  <si>
    <t>SecurityCode changes from "00008" to "00003" in Scenario 1 of Test Case 5-5D</t>
    <phoneticPr fontId="1" type="noConversion"/>
  </si>
  <si>
    <t>UnderlyingSecurityCode</t>
    <phoneticPr fontId="1" type="noConversion"/>
  </si>
  <si>
    <t>ProductType</t>
    <phoneticPr fontId="1" type="noConversion"/>
  </si>
  <si>
    <t>StrikePrice1</t>
    <phoneticPr fontId="1" type="noConversion"/>
  </si>
  <si>
    <t>StrikePrice2</t>
    <phoneticPr fontId="1" type="noConversion"/>
  </si>
  <si>
    <t>WarrantType</t>
    <phoneticPr fontId="1" type="noConversion"/>
  </si>
  <si>
    <t>CallPrice</t>
    <phoneticPr fontId="1" type="noConversion"/>
  </si>
  <si>
    <t>DecimalInCallPrice</t>
    <phoneticPr fontId="1" type="noConversion"/>
  </si>
  <si>
    <t>Entitlement</t>
    <phoneticPr fontId="1" type="noConversion"/>
  </si>
  <si>
    <t>DecimalInEntitlement</t>
    <phoneticPr fontId="1" type="noConversion"/>
  </si>
  <si>
    <t>NoWarrantsPerEntitlement</t>
    <phoneticPr fontId="1" type="noConversion"/>
  </si>
  <si>
    <t xml:space="preserve">*TRADING SUSPENDED*                               </t>
  </si>
  <si>
    <t xml:space="preserve">Revised Edition with the following updates: </t>
    <phoneticPr fontId="1" type="noConversion"/>
  </si>
  <si>
    <t>For implementation of the electronic version that accepts direct entry of test results into this Answer Book, change the wording for the client action from “put a tick in the box’ to ‘check the box’</t>
    <phoneticPr fontId="1" type="noConversion"/>
  </si>
  <si>
    <t>Updated OMD-C Readiness Test environment - Session 1 with the new set of test data for Reference Data Enhancement.</t>
    <phoneticPr fontId="1" type="noConversion"/>
  </si>
  <si>
    <t>Updated OMD-C Readiness Test environment - Session 1 with the new set of test data for new spread table codes</t>
  </si>
  <si>
    <t>2.0</t>
  </si>
  <si>
    <t>Session 4 – Performance and Capacity</t>
  </si>
  <si>
    <t xml:space="preserve">Revised Edition with the following updates: </t>
  </si>
  <si>
    <t>Session 4 - Update the LastSeqNum for channel 3 in Test Case 1 and 2</t>
  </si>
  <si>
    <t>Result 
(Type "Y" in yellow highlighted cell
if all message fields matched)</t>
  </si>
  <si>
    <t xml:space="preserve">SMI CULTURE                             </t>
  </si>
  <si>
    <t xml:space="preserve">CPIC                                    </t>
  </si>
  <si>
    <t xml:space="preserve">+ TRADING RESUMED +                               </t>
  </si>
  <si>
    <r>
      <rPr>
        <b/>
        <sz val="12"/>
        <color theme="1"/>
        <rFont val="Arial Narrow"/>
        <family val="2"/>
      </rPr>
      <t>Scenario 3</t>
    </r>
    <r>
      <rPr>
        <sz val="12"/>
        <color theme="1"/>
        <rFont val="Arial Narrow"/>
        <family val="2"/>
      </rPr>
      <t>: Security suspended and with non-blank FreeText in previous set of Securities Definition but activated with non-blank FreeText in current set of Securities Definition.  
It's correct if the TradingStatus in your final security image match the below value.</t>
    </r>
  </si>
  <si>
    <t xml:space="preserve">CKH HOLDINGS                            </t>
  </si>
  <si>
    <t>00003</t>
  </si>
  <si>
    <t>00001</t>
  </si>
  <si>
    <t>12000</t>
  </si>
  <si>
    <t xml:space="preserve">GEM                      </t>
  </si>
  <si>
    <t>8741</t>
  </si>
  <si>
    <t>429</t>
  </si>
  <si>
    <t>350.800</t>
  </si>
  <si>
    <t xml:space="preserve">GS#HSI  RC1712R                         </t>
  </si>
  <si>
    <t>恒指高盛七乙牛Ｒ　　　　　　　</t>
  </si>
  <si>
    <t>0.158</t>
  </si>
  <si>
    <t>20170104</t>
  </si>
  <si>
    <t xml:space="preserve">CP=21500*          LP9722*29782333*               </t>
  </si>
  <si>
    <t>21300.000</t>
  </si>
  <si>
    <t>2150.000</t>
  </si>
  <si>
    <t>00051</t>
  </si>
  <si>
    <t>19.660</t>
  </si>
  <si>
    <t>00101</t>
  </si>
  <si>
    <t>1.180</t>
  </si>
  <si>
    <t>00149</t>
  </si>
  <si>
    <t>19.680</t>
  </si>
  <si>
    <t>Section B: 10BBOs verifications ("SS" and "SP" Clients only)</t>
  </si>
  <si>
    <t>Section C. Broker Queue verification ( "SS" Clients and "SP"/ "SF" Clients receiving Conflated Broker Queue)</t>
  </si>
  <si>
    <t>15000</t>
  </si>
  <si>
    <r>
      <t xml:space="preserve">Test Security:
</t>
    </r>
    <r>
      <rPr>
        <b/>
        <sz val="12"/>
        <color theme="1"/>
        <rFont val="Arial Narrow"/>
        <family val="2"/>
      </rPr>
      <t>00149</t>
    </r>
  </si>
  <si>
    <r>
      <t xml:space="preserve">Test Security:
</t>
    </r>
    <r>
      <rPr>
        <b/>
        <sz val="12"/>
        <rFont val="Arial Narrow"/>
        <family val="2"/>
      </rPr>
      <t>00149</t>
    </r>
  </si>
  <si>
    <t>25000</t>
  </si>
  <si>
    <t>40000</t>
  </si>
  <si>
    <t>30000</t>
  </si>
  <si>
    <t>35000</t>
  </si>
  <si>
    <t>45000</t>
  </si>
  <si>
    <t>2842882</t>
  </si>
  <si>
    <t>7387</t>
  </si>
  <si>
    <t xml:space="preserve">FIN DIV $0.2017    B/C 23-24/3/17                 </t>
  </si>
  <si>
    <t xml:space="preserve">EA#CCB  RC1703A                         </t>
  </si>
  <si>
    <t>HK0000291382</t>
  </si>
  <si>
    <t>建行東亞七三牛Ａ　　　　　　　</t>
  </si>
  <si>
    <t>建行东亚七三牛Ａ　　　　　　　</t>
  </si>
  <si>
    <t>0.161</t>
  </si>
  <si>
    <t>20160418</t>
  </si>
  <si>
    <t>4.280</t>
  </si>
  <si>
    <t>4.480</t>
  </si>
  <si>
    <t>00939</t>
  </si>
  <si>
    <t>00007</t>
  </si>
  <si>
    <t>00025</t>
  </si>
  <si>
    <r>
      <t xml:space="preserve">Test Security:
</t>
    </r>
    <r>
      <rPr>
        <b/>
        <sz val="12"/>
        <rFont val="Arial Narrow"/>
        <family val="2"/>
      </rPr>
      <t>00199</t>
    </r>
  </si>
  <si>
    <r>
      <t xml:space="preserve">Test Security:
</t>
    </r>
    <r>
      <rPr>
        <b/>
        <sz val="12"/>
        <color theme="1"/>
        <rFont val="Arial Narrow"/>
        <family val="2"/>
      </rPr>
      <t>00199</t>
    </r>
  </si>
  <si>
    <t>19</t>
  </si>
  <si>
    <t>23</t>
  </si>
  <si>
    <t xml:space="preserve">Updated OMD-C Readiness Test environment - Session 2, 3 &amp; 5 with the new set of test data </t>
  </si>
  <si>
    <t xml:space="preserve">HK &amp; CHINA GAS                       </t>
  </si>
  <si>
    <r>
      <t xml:space="preserve">Test Security:
</t>
    </r>
    <r>
      <rPr>
        <b/>
        <sz val="12"/>
        <color theme="1"/>
        <rFont val="Arial Narrow"/>
        <family val="2"/>
      </rPr>
      <t>00165</t>
    </r>
  </si>
  <si>
    <t>14.900</t>
  </si>
  <si>
    <t>14.920</t>
  </si>
  <si>
    <t>20-08-24T09:30:00</t>
  </si>
  <si>
    <t>20-08-24T15:59:59</t>
  </si>
  <si>
    <t>20-08-24T11:59:59</t>
  </si>
  <si>
    <t>15.440</t>
  </si>
  <si>
    <t>1.200</t>
  </si>
  <si>
    <t>972000.000</t>
  </si>
  <si>
    <t>15.420</t>
  </si>
  <si>
    <t>15.434</t>
  </si>
  <si>
    <t>107000</t>
  </si>
  <si>
    <t>2104480.000</t>
  </si>
  <si>
    <t>19.668</t>
  </si>
  <si>
    <t>495000</t>
  </si>
  <si>
    <t>590400.000</t>
  </si>
  <si>
    <t>1.192</t>
  </si>
  <si>
    <t>115005376.000</t>
  </si>
  <si>
    <t>20</t>
  </si>
  <si>
    <t>21</t>
  </si>
  <si>
    <t>24</t>
  </si>
  <si>
    <t>25</t>
  </si>
  <si>
    <t>26</t>
  </si>
  <si>
    <t>0.180</t>
  </si>
  <si>
    <t>0.181</t>
  </si>
  <si>
    <t>0.182</t>
  </si>
  <si>
    <r>
      <t xml:space="preserve">Test Security:
</t>
    </r>
    <r>
      <rPr>
        <b/>
        <sz val="12"/>
        <color theme="1"/>
        <rFont val="Arial Narrow"/>
        <family val="2"/>
      </rPr>
      <t>00033</t>
    </r>
  </si>
  <si>
    <t>HK0388045442</t>
  </si>
  <si>
    <t>POSFlag</t>
  </si>
  <si>
    <t>POSUpperLimit</t>
  </si>
  <si>
    <t>POSLowerLimit</t>
  </si>
  <si>
    <t>5.320</t>
  </si>
  <si>
    <t>00015</t>
  </si>
  <si>
    <t>1.290</t>
  </si>
  <si>
    <t>13.480</t>
  </si>
  <si>
    <t>208000</t>
  </si>
  <si>
    <t>267340.000</t>
  </si>
  <si>
    <t>1.280</t>
  </si>
  <si>
    <t>1.283</t>
  </si>
  <si>
    <t>262000</t>
  </si>
  <si>
    <t>3529600.000</t>
  </si>
  <si>
    <t>13.460</t>
  </si>
  <si>
    <t>13.473</t>
  </si>
  <si>
    <t>180614634.000</t>
  </si>
  <si>
    <t>1.140</t>
  </si>
  <si>
    <t>1.150</t>
  </si>
  <si>
    <t>1.160</t>
  </si>
  <si>
    <t>1.170</t>
  </si>
  <si>
    <t>1.190</t>
  </si>
  <si>
    <t>1.210</t>
  </si>
  <si>
    <t>1.220</t>
  </si>
  <si>
    <t>1.230</t>
  </si>
  <si>
    <t>1.240</t>
  </si>
  <si>
    <t>1.250</t>
  </si>
  <si>
    <t>1.260</t>
  </si>
  <si>
    <t>1.270</t>
  </si>
  <si>
    <t>3664642</t>
  </si>
  <si>
    <t>3944962</t>
  </si>
  <si>
    <t>3100930</t>
  </si>
  <si>
    <t>2637058</t>
  </si>
  <si>
    <t>3410178</t>
  </si>
  <si>
    <t>3554306</t>
  </si>
  <si>
    <t>3655682</t>
  </si>
  <si>
    <t>3898882</t>
  </si>
  <si>
    <t>3929346</t>
  </si>
  <si>
    <t>3940866</t>
  </si>
  <si>
    <t>2390530</t>
  </si>
  <si>
    <t>2476546</t>
  </si>
  <si>
    <t>2848258</t>
  </si>
  <si>
    <t>3025410</t>
  </si>
  <si>
    <t>3058690</t>
  </si>
  <si>
    <t>3145218</t>
  </si>
  <si>
    <t>3555074</t>
  </si>
  <si>
    <t>3826178</t>
  </si>
  <si>
    <t>3856386</t>
  </si>
  <si>
    <t>3867906</t>
  </si>
  <si>
    <t>3317250</t>
  </si>
  <si>
    <t>3485698</t>
  </si>
  <si>
    <t>3493634</t>
  </si>
  <si>
    <t>3811330</t>
  </si>
  <si>
    <t>3906818</t>
  </si>
  <si>
    <t>2550786</t>
  </si>
  <si>
    <t>3458306</t>
  </si>
  <si>
    <t>3717378</t>
  </si>
  <si>
    <t>3814658</t>
  </si>
  <si>
    <t>3577346</t>
  </si>
  <si>
    <t>3668482</t>
  </si>
  <si>
    <t>3684610</t>
  </si>
  <si>
    <t>3827714</t>
  </si>
  <si>
    <t>3939586</t>
  </si>
  <si>
    <t>1556738</t>
  </si>
  <si>
    <t>2186242</t>
  </si>
  <si>
    <t>3067650</t>
  </si>
  <si>
    <t>3554050</t>
  </si>
  <si>
    <t>3755010</t>
  </si>
  <si>
    <t>2685442</t>
  </si>
  <si>
    <t>2897410</t>
  </si>
  <si>
    <t>3341826</t>
  </si>
  <si>
    <t>3789826</t>
  </si>
  <si>
    <t>3838210</t>
  </si>
  <si>
    <t>3842050</t>
  </si>
  <si>
    <t>2251010</t>
  </si>
  <si>
    <t>3364098</t>
  </si>
  <si>
    <t>2253058</t>
  </si>
  <si>
    <t>2496514</t>
  </si>
  <si>
    <t>3946754</t>
  </si>
  <si>
    <t>1743874</t>
  </si>
  <si>
    <t>2652162</t>
  </si>
  <si>
    <t>2475266</t>
  </si>
  <si>
    <t>2689282</t>
  </si>
  <si>
    <t>(7)</t>
  </si>
  <si>
    <t>3.020</t>
  </si>
  <si>
    <t>3.060</t>
  </si>
  <si>
    <t>3.070</t>
  </si>
  <si>
    <t>3.080</t>
  </si>
  <si>
    <t>3.090</t>
  </si>
  <si>
    <t>3.100</t>
  </si>
  <si>
    <t>3.120</t>
  </si>
  <si>
    <t>3.130</t>
  </si>
  <si>
    <t>3.160</t>
  </si>
  <si>
    <t>3.110</t>
  </si>
  <si>
    <t>(8)</t>
  </si>
  <si>
    <t xml:space="preserve">OMD simulates a failure on one of primary Retransmission (RTS) servers as a result only 3 RTS servers remain operational to provide service.  </t>
  </si>
  <si>
    <t>Clients are expected to detect such failure and auto-switch to other RTS servers to make retransmission requests.</t>
  </si>
  <si>
    <t>Failure of one of OMD Retransmission Servers</t>
  </si>
  <si>
    <t>Session 5 - Test case 4: Failure of one of the OMD Retransmission Servers</t>
  </si>
  <si>
    <t>Updated OMD-C Readiness Test environment - Session 1 for POS Enhancement version</t>
  </si>
  <si>
    <t>Updated OMD-C Readiness Test environment - Session 5 for OMD-C Resilience Enhancement with POS Enhancement version</t>
  </si>
  <si>
    <t>Test Case 4 - Failure of one of OMD Retransmission servers</t>
  </si>
  <si>
    <t>•  Our application can handle this scenario and recover missing data from the Retransmission service after one of the retransmission servers is failure</t>
  </si>
  <si>
    <r>
      <t xml:space="preserve">Please refer to </t>
    </r>
    <r>
      <rPr>
        <u/>
        <sz val="12"/>
        <color rgb="FF0000FF"/>
        <rFont val="Arial"/>
        <family val="2"/>
      </rPr>
      <t>OMD-C Readiness Test Procedures</t>
    </r>
    <r>
      <rPr>
        <sz val="12"/>
        <color theme="1"/>
        <rFont val="Arial"/>
        <family val="2"/>
      </rPr>
      <t xml:space="preserve"> - Section 2-5 for the details guideline about the test procedures arrangement.</t>
    </r>
  </si>
  <si>
    <r>
      <t xml:space="preserve">Please refer to </t>
    </r>
    <r>
      <rPr>
        <u/>
        <sz val="12"/>
        <color rgb="FF0000FF"/>
        <rFont val="Arial"/>
        <family val="2"/>
      </rPr>
      <t>OMD-C On-boarding Tools User Guide - Section 3</t>
    </r>
    <r>
      <rPr>
        <sz val="12"/>
        <color theme="1"/>
        <rFont val="Arial"/>
        <family val="2"/>
      </rPr>
      <t xml:space="preserve"> for the details about starting the OMD-C On-boarding Tools and replaying the canned data.  </t>
    </r>
  </si>
  <si>
    <t xml:space="preserve">Upon the completion of the data replay, client can check the data values in their system against the data values provided in each scenario of this spreadsheet. </t>
  </si>
  <si>
    <r>
      <rPr>
        <sz val="12"/>
        <color theme="1"/>
        <rFont val="Arial"/>
        <family val="2"/>
      </rPr>
      <t xml:space="preserve">Please refer to </t>
    </r>
    <r>
      <rPr>
        <u/>
        <sz val="12"/>
        <color theme="10"/>
        <rFont val="Arial"/>
        <family val="2"/>
      </rPr>
      <t xml:space="preserve">OMD-C Readiness Test Procedures </t>
    </r>
    <r>
      <rPr>
        <sz val="12"/>
        <color theme="1"/>
        <rFont val="Arial"/>
        <family val="2"/>
      </rPr>
      <t>- Appendix A for the OMD Readiness Test Result Declaration Form</t>
    </r>
  </si>
  <si>
    <r>
      <rPr>
        <sz val="12"/>
        <color theme="1"/>
        <rFont val="Arial"/>
        <family val="2"/>
      </rPr>
      <t>Please refer to</t>
    </r>
    <r>
      <rPr>
        <sz val="12"/>
        <color theme="10"/>
        <rFont val="Arial"/>
        <family val="2"/>
      </rPr>
      <t xml:space="preserve"> </t>
    </r>
    <r>
      <rPr>
        <u/>
        <sz val="12"/>
        <color theme="10"/>
        <rFont val="Arial"/>
        <family val="2"/>
      </rPr>
      <t xml:space="preserve">OMD-C Readiness Test Procedures </t>
    </r>
    <r>
      <rPr>
        <sz val="12"/>
        <color theme="1"/>
        <rFont val="Arial"/>
        <family val="2"/>
      </rPr>
      <t>Section 2-5 for the overview of scope of test and Test Conditions.</t>
    </r>
  </si>
  <si>
    <t>One of the Retransmission servers will be stopped and other three retransmission servers remain operational. Clients are required to connect to the other retransmission server and make retransmission requests.[*]</t>
  </si>
  <si>
    <t>Clients are able to detect failure of one of Retransmission Server (RTS) and auto-switch to reconnect to other RTSs for the recovery of missing packets.  The final image of specific securities/indexes should match perfectly the expected results provided in the Answer Book.</t>
  </si>
  <si>
    <t>Session 2 - Test case 1: Final Image of Market Definition (message type: 10)</t>
    <phoneticPr fontId="1" type="noConversion"/>
  </si>
  <si>
    <r>
      <t xml:space="preserve">For each case below, please check the box for each data item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</si>
  <si>
    <t>Result 
(Type "Y" in yellow highlighted cell
if all message fields matched)</t>
    <phoneticPr fontId="4" type="noConversion"/>
  </si>
  <si>
    <t>Session 2 - Test case 2:  Final Image of Securities Definition (message type: 11)</t>
    <phoneticPr fontId="1" type="noConversion"/>
  </si>
  <si>
    <t>00001</t>
    <phoneticPr fontId="1" type="noConversion"/>
  </si>
  <si>
    <t>MAIN</t>
    <phoneticPr fontId="1" type="noConversion"/>
  </si>
  <si>
    <t>KYG217651051</t>
  </si>
  <si>
    <t>WRNT</t>
    <phoneticPr fontId="1" type="noConversion"/>
  </si>
  <si>
    <t>01</t>
    <phoneticPr fontId="1" type="noConversion"/>
  </si>
  <si>
    <t>HKD</t>
    <phoneticPr fontId="1" type="noConversion"/>
  </si>
  <si>
    <t>長和　　　　　，　　　　　　　</t>
  </si>
  <si>
    <t>长和　　　　　　　　　　　　　</t>
  </si>
  <si>
    <t>500</t>
  </si>
  <si>
    <t>1.000</t>
  </si>
  <si>
    <t>20150318</t>
  </si>
  <si>
    <t>0</t>
    <phoneticPr fontId="1" type="noConversion"/>
  </si>
  <si>
    <t>C</t>
    <phoneticPr fontId="1" type="noConversion"/>
  </si>
  <si>
    <t>A</t>
  </si>
  <si>
    <t>Session 2 - Test case 3: Final Image of Currency Rate (message type: 14)</t>
    <phoneticPr fontId="1" type="noConversion"/>
  </si>
  <si>
    <t>CNY</t>
  </si>
  <si>
    <t>JPY</t>
  </si>
  <si>
    <t>CAD</t>
  </si>
  <si>
    <t>EUR</t>
  </si>
  <si>
    <t>3</t>
    <phoneticPr fontId="1" type="noConversion"/>
  </si>
  <si>
    <t>Session 2 - Test case 4: Final Image of Trading Session Status (message type: 20)</t>
    <phoneticPr fontId="1" type="noConversion"/>
  </si>
  <si>
    <t>Session 2 - Test case 5: Final Image of Nominal Price (message type: 40)</t>
    <phoneticPr fontId="1" type="noConversion"/>
  </si>
  <si>
    <t>00090</t>
  </si>
  <si>
    <t>00095</t>
  </si>
  <si>
    <t>00099</t>
  </si>
  <si>
    <t>Session 2 - Test case 6: Final Image of Statistics (message type: 60)</t>
    <phoneticPr fontId="1" type="noConversion"/>
  </si>
  <si>
    <t>VWAP*</t>
  </si>
  <si>
    <t>Session 2 - Test case 7: Final Image of Market Turnover (message type: 61)</t>
    <phoneticPr fontId="1" type="noConversion"/>
  </si>
  <si>
    <t>Scenario 3 *</t>
    <phoneticPr fontId="1" type="noConversion"/>
  </si>
  <si>
    <t>Scenario 4 *</t>
    <phoneticPr fontId="1" type="noConversion"/>
  </si>
  <si>
    <t>NASD</t>
    <phoneticPr fontId="1" type="noConversion"/>
  </si>
  <si>
    <t xml:space="preserve">* OMD will disseminate the Turnover value Blank CurrencyCode for total turniver for the Market Segment (i.e. MarketCode) in HKD equivalent. This figure is purely an example. </t>
    <phoneticPr fontId="1" type="noConversion"/>
  </si>
  <si>
    <t>Clients independentlt converting non-HKD "Market Turnover" message to accumulate a HKD equivalent turnover for Market Segment may obtain a different value, which is not a concern for the purpose of this test case</t>
    <phoneticPr fontId="1" type="noConversion"/>
  </si>
  <si>
    <t>Session 2 - Test case 8: Final Image of Order Book and Broker Queue</t>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</si>
  <si>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</si>
  <si>
    <r>
      <t xml:space="preserve">Test Security:
</t>
    </r>
    <r>
      <rPr>
        <b/>
        <sz val="12"/>
        <rFont val="Arial Narrow"/>
        <family val="2"/>
      </rPr>
      <t>00090</t>
    </r>
  </si>
  <si>
    <r>
      <t xml:space="preserve">Test Security:
</t>
    </r>
    <r>
      <rPr>
        <b/>
        <sz val="12"/>
        <rFont val="Arial Narrow"/>
        <family val="2"/>
      </rPr>
      <t>00099</t>
    </r>
  </si>
  <si>
    <t>:</t>
  </si>
  <si>
    <r>
      <t xml:space="preserve">Test Security:
</t>
    </r>
    <r>
      <rPr>
        <b/>
        <sz val="12"/>
        <color theme="1"/>
        <rFont val="Arial Narrow"/>
        <family val="2"/>
      </rPr>
      <t>00090</t>
    </r>
  </si>
  <si>
    <r>
      <t xml:space="preserve">Test Security:
</t>
    </r>
    <r>
      <rPr>
        <b/>
        <sz val="12"/>
        <color theme="1"/>
        <rFont val="Arial Narrow"/>
        <family val="2"/>
      </rPr>
      <t>00099</t>
    </r>
  </si>
  <si>
    <t>30</t>
  </si>
  <si>
    <t>50000</t>
  </si>
  <si>
    <t>13000</t>
  </si>
  <si>
    <t>3000</t>
  </si>
  <si>
    <t>106</t>
  </si>
  <si>
    <t>72</t>
  </si>
  <si>
    <t>100000</t>
  </si>
  <si>
    <t>900</t>
  </si>
  <si>
    <t>5220</t>
  </si>
  <si>
    <t>5331</t>
  </si>
  <si>
    <t>6612</t>
  </si>
  <si>
    <t>2321</t>
  </si>
  <si>
    <t>2847</t>
  </si>
  <si>
    <t>4970</t>
  </si>
  <si>
    <t>5466</t>
  </si>
  <si>
    <t>2628</t>
  </si>
  <si>
    <t>4164</t>
  </si>
  <si>
    <t>8570</t>
  </si>
  <si>
    <t>386</t>
  </si>
  <si>
    <t>4060</t>
  </si>
  <si>
    <t>8020</t>
  </si>
  <si>
    <t>1387</t>
  </si>
  <si>
    <t>8315</t>
  </si>
  <si>
    <t>Session 3 - Test case 1: Final Image of Statistics (message type: 60)</t>
    <phoneticPr fontId="1" type="noConversion"/>
  </si>
  <si>
    <t>00005</t>
  </si>
  <si>
    <t>00009</t>
  </si>
  <si>
    <t>00010</t>
    <phoneticPr fontId="1" type="noConversion"/>
  </si>
  <si>
    <t>10.020</t>
  </si>
  <si>
    <t>Session 3 - Test case 2: Message gap in Line A or Line B, Trade Tickers (message type: 52)</t>
    <phoneticPr fontId="1" type="noConversion"/>
  </si>
  <si>
    <t>For "SS" Clients only</t>
    <phoneticPr fontId="1" type="noConversion"/>
  </si>
  <si>
    <r>
      <t xml:space="preserve">For each test case below, please check the box for each trade entry where the </t>
    </r>
    <r>
      <rPr>
        <b/>
        <sz val="12"/>
        <color theme="1"/>
        <rFont val="Arial Narrow"/>
        <family val="2"/>
      </rPr>
      <t>Final Value</t>
    </r>
    <r>
      <rPr>
        <sz val="12"/>
        <color theme="1"/>
        <rFont val="Arial Narrow"/>
        <family val="2"/>
      </rPr>
      <t xml:space="preserve"> your system records the same details as the expected details.</t>
    </r>
  </si>
  <si>
    <t>Session 3 - Test case 3: Message gap in Line A or Line B, Trade (message type: 50)</t>
    <phoneticPr fontId="1" type="noConversion"/>
  </si>
  <si>
    <t>For "SP" and "SF" Clients only</t>
    <phoneticPr fontId="1" type="noConversion"/>
  </si>
  <si>
    <t>Cancel
(Yes or No)</t>
  </si>
  <si>
    <t>Session 3 - Test case 4: Message gap in Line A and Line B, Trade Tickers (message type: 52)</t>
    <phoneticPr fontId="1" type="noConversion"/>
  </si>
  <si>
    <t>Session 3 - Test case 5: Message gap in Line A and Line B, Trade (message type: 50)</t>
    <phoneticPr fontId="1" type="noConversion"/>
  </si>
  <si>
    <t>Session 1 - Test case 1: Interpretation of Market Definition (message type: 10)</t>
    <phoneticPr fontId="1" type="noConversion"/>
  </si>
  <si>
    <r>
      <t xml:space="preserve">For each case below, please check the box for each scenario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</si>
  <si>
    <t xml:space="preserve">GEM </t>
  </si>
  <si>
    <t xml:space="preserve">GEM </t>
    <phoneticPr fontId="1" type="noConversion"/>
  </si>
  <si>
    <t>Session 1 - Test case 2: Interpretation of Securities Definition (message type: 11)</t>
  </si>
  <si>
    <t>Scenario 5</t>
    <phoneticPr fontId="1" type="noConversion"/>
  </si>
  <si>
    <t>Scenario 6</t>
    <phoneticPr fontId="1" type="noConversion"/>
  </si>
  <si>
    <t>Scenario 7</t>
    <phoneticPr fontId="1" type="noConversion"/>
  </si>
  <si>
    <t>Scenario 8</t>
    <phoneticPr fontId="1" type="noConversion"/>
  </si>
  <si>
    <t>Scenario 9</t>
    <phoneticPr fontId="1" type="noConversion"/>
  </si>
  <si>
    <t>Scenario 10</t>
    <phoneticPr fontId="1" type="noConversion"/>
  </si>
  <si>
    <t>00002</t>
  </si>
  <si>
    <t>47269</t>
  </si>
  <si>
    <t>47510</t>
  </si>
  <si>
    <t>HK0002007356</t>
  </si>
  <si>
    <t>AU0000299484</t>
  </si>
  <si>
    <t>EN0000302619</t>
  </si>
  <si>
    <t>HI0000288016</t>
  </si>
  <si>
    <t>HK0000528619</t>
  </si>
  <si>
    <t>HK0000543212</t>
  </si>
  <si>
    <t>BOND</t>
  </si>
  <si>
    <t>TRST</t>
  </si>
  <si>
    <t>ProductType</t>
  </si>
  <si>
    <t>03</t>
  </si>
  <si>
    <t>04</t>
  </si>
  <si>
    <t xml:space="preserve">CLP HOLDINGS                            </t>
  </si>
  <si>
    <t xml:space="preserve">HSTENCT@L 2012A                         </t>
  </si>
  <si>
    <t xml:space="preserve">HS-HSI @L 2206A                         </t>
  </si>
  <si>
    <t>中電控股　　　　　　　　　　　</t>
  </si>
  <si>
    <t>騰訊匯豐零乙界Ａ　　　　　　　</t>
  </si>
  <si>
    <t>恒指匯豐二六界Ａ　　　　　　　</t>
  </si>
  <si>
    <t>中电控股　　　　　　　　　　　</t>
  </si>
  <si>
    <t>腾讯汇丰零乙界Ａ　　　　　　　</t>
  </si>
  <si>
    <t>恒指汇丰二六界Ａ　　　　　　　</t>
  </si>
  <si>
    <t>75.950</t>
  </si>
  <si>
    <t>9995.000</t>
  </si>
  <si>
    <t>0.010</t>
  </si>
  <si>
    <t>5.000</t>
  </si>
  <si>
    <t>19000101</t>
  </si>
  <si>
    <t>19970701</t>
  </si>
  <si>
    <t>20030701</t>
  </si>
  <si>
    <t>19880122</t>
  </si>
  <si>
    <t>20190827</t>
  </si>
  <si>
    <t>20191029</t>
  </si>
  <si>
    <t>20160101</t>
  </si>
  <si>
    <t>20150228</t>
  </si>
  <si>
    <t>20200630</t>
  </si>
  <si>
    <t>20201231</t>
  </si>
  <si>
    <t>20220629</t>
  </si>
  <si>
    <t xml:space="preserve">*TRADING SUSPENDED*                   </t>
  </si>
  <si>
    <t>12345678901234567891234567890123456789</t>
  </si>
  <si>
    <t xml:space="preserve">                                      </t>
  </si>
  <si>
    <t xml:space="preserve">EX$400/348         LP9731*28221849*   </t>
  </si>
  <si>
    <t xml:space="preserve">EX:22000/18000     LP9727*28221849*   </t>
  </si>
  <si>
    <t>9999.950</t>
  </si>
  <si>
    <t>8495.750</t>
  </si>
  <si>
    <t>8.000</t>
  </si>
  <si>
    <t>500000.000</t>
  </si>
  <si>
    <t>StrikePrice1</t>
  </si>
  <si>
    <t>2.000</t>
  </si>
  <si>
    <t>348.000</t>
  </si>
  <si>
    <t>18000.000</t>
  </si>
  <si>
    <t>StrikePrice2</t>
  </si>
  <si>
    <t>400.000</t>
  </si>
  <si>
    <t>22000.000</t>
  </si>
  <si>
    <t>20171231</t>
  </si>
  <si>
    <t>P</t>
  </si>
  <si>
    <t>O</t>
  </si>
  <si>
    <t>WarrantType</t>
  </si>
  <si>
    <t>X</t>
  </si>
  <si>
    <t>CallPrice</t>
  </si>
  <si>
    <t>2147483647</t>
  </si>
  <si>
    <t>DecimalsInCallPrice</t>
  </si>
  <si>
    <t>Entitlement</t>
  </si>
  <si>
    <t>DecimalsInEntitlement</t>
  </si>
  <si>
    <t>NoWarrantsPerEntitlement</t>
  </si>
  <si>
    <t>UnderlyingSecurityCode</t>
  </si>
  <si>
    <t>Session 1 - Test case 3: Interpretation of Liquidity Provider (message type: 13)</t>
    <phoneticPr fontId="1" type="noConversion"/>
  </si>
  <si>
    <t>Result 
(Check the box 
if matched)</t>
    <phoneticPr fontId="1" type="noConversion"/>
  </si>
  <si>
    <t>10354</t>
    <phoneticPr fontId="1" type="noConversion"/>
  </si>
  <si>
    <t>11169</t>
  </si>
  <si>
    <t>NoLiquidityProviders</t>
    <phoneticPr fontId="1" type="noConversion"/>
  </si>
  <si>
    <t>LPBrokerNumber (1)</t>
    <phoneticPr fontId="1" type="noConversion"/>
  </si>
  <si>
    <t>9703</t>
  </si>
  <si>
    <t>9992</t>
  </si>
  <si>
    <t>LPBrokerNumber (2)</t>
  </si>
  <si>
    <t>NA</t>
    <phoneticPr fontId="1" type="noConversion"/>
  </si>
  <si>
    <t>6992</t>
  </si>
  <si>
    <t>LPBrokerNumber (3)</t>
  </si>
  <si>
    <t>9991</t>
  </si>
  <si>
    <t>LPBrokerNumber (4)</t>
  </si>
  <si>
    <t>6991</t>
  </si>
  <si>
    <t>LPBrokerNumber (5)</t>
  </si>
  <si>
    <t>9723</t>
  </si>
  <si>
    <t>Session 1 - Test case 4: Interpretation of Currency Rate (message type: 14)</t>
    <phoneticPr fontId="1" type="noConversion"/>
  </si>
  <si>
    <t>Scenario 9</t>
  </si>
  <si>
    <t>SGD</t>
  </si>
  <si>
    <t>AUD</t>
  </si>
  <si>
    <t>6.6223</t>
  </si>
  <si>
    <t>1.0043</t>
  </si>
  <si>
    <t>10.1030</t>
  </si>
  <si>
    <t>88.4400</t>
  </si>
  <si>
    <t>6.4540</t>
  </si>
  <si>
    <t>7.8000</t>
    <phoneticPr fontId="1" type="noConversion"/>
  </si>
  <si>
    <t>0.0010</t>
  </si>
  <si>
    <t>Session 1 - Test case 5: Interpretation of Trading Session Status (message type: 20)</t>
    <phoneticPr fontId="1" type="noConversion"/>
  </si>
  <si>
    <r>
      <t xml:space="preserve">For each case below, please check the box for each scenario where your system records the value is same as the expected value with the coresponding </t>
    </r>
    <r>
      <rPr>
        <b/>
        <sz val="12"/>
        <color theme="1"/>
        <rFont val="Arial Narrow"/>
        <family val="2"/>
      </rPr>
      <t>SeqNum</t>
    </r>
    <r>
      <rPr>
        <sz val="12"/>
        <color theme="1"/>
        <rFont val="Arial Narrow"/>
        <family val="2"/>
      </rPr>
      <t xml:space="preserve">. </t>
    </r>
    <r>
      <rPr>
        <b/>
        <sz val="12"/>
        <color theme="1"/>
        <rFont val="Arial Narrow"/>
        <family val="2"/>
      </rPr>
      <t>Bold</t>
    </r>
    <r>
      <rPr>
        <sz val="12"/>
        <color theme="1"/>
        <rFont val="Arial Narrow"/>
        <family val="2"/>
      </rPr>
      <t xml:space="preserve"> item(s) is/are key field(s) of the message.</t>
    </r>
  </si>
  <si>
    <t>Scenario 11</t>
    <phoneticPr fontId="1" type="noConversion"/>
  </si>
  <si>
    <t>Scenario 12</t>
    <phoneticPr fontId="1" type="noConversion"/>
  </si>
  <si>
    <t>Scenario 13</t>
    <phoneticPr fontId="1" type="noConversion"/>
  </si>
  <si>
    <t>Scenario 14</t>
    <phoneticPr fontId="1" type="noConversion"/>
  </si>
  <si>
    <t>Scenario 15</t>
    <phoneticPr fontId="1" type="noConversion"/>
  </si>
  <si>
    <t>Scenario 16</t>
    <phoneticPr fontId="1" type="noConversion"/>
  </si>
  <si>
    <t>SeqNum</t>
    <phoneticPr fontId="1" type="noConversion"/>
  </si>
  <si>
    <t>27</t>
  </si>
  <si>
    <t>33</t>
  </si>
  <si>
    <t>36</t>
  </si>
  <si>
    <t>39</t>
  </si>
  <si>
    <t>43</t>
  </si>
  <si>
    <t>47</t>
  </si>
  <si>
    <t>51</t>
  </si>
  <si>
    <t>55</t>
  </si>
  <si>
    <t>59</t>
  </si>
  <si>
    <t>101</t>
  </si>
  <si>
    <t>108</t>
  </si>
  <si>
    <t>102</t>
  </si>
  <si>
    <t>103</t>
  </si>
  <si>
    <t>104</t>
  </si>
  <si>
    <t>105</t>
  </si>
  <si>
    <t>107</t>
  </si>
  <si>
    <t>50</t>
  </si>
  <si>
    <t>40</t>
  </si>
  <si>
    <t>NA</t>
  </si>
  <si>
    <t>Session 1 - Test case 6: Interpretation of Security Status (message type: 21)</t>
    <phoneticPr fontId="1" type="noConversion"/>
  </si>
  <si>
    <t>Security Code</t>
  </si>
  <si>
    <t>00002</t>
    <phoneticPr fontId="1" type="noConversion"/>
  </si>
  <si>
    <t>SuspensionIndicator *</t>
    <phoneticPr fontId="1" type="noConversion"/>
  </si>
  <si>
    <t xml:space="preserve">Session 1 - Test case 7: Interpretation of Closing Price (message type: 62) </t>
    <phoneticPr fontId="1" type="noConversion"/>
  </si>
  <si>
    <t>08701</t>
    <phoneticPr fontId="1" type="noConversion"/>
  </si>
  <si>
    <t>02402</t>
    <phoneticPr fontId="1" type="noConversion"/>
  </si>
  <si>
    <t>02421</t>
    <phoneticPr fontId="1" type="noConversion"/>
  </si>
  <si>
    <t>06224</t>
    <phoneticPr fontId="1" type="noConversion"/>
  </si>
  <si>
    <t>ClosingPrice</t>
  </si>
  <si>
    <t>50.250</t>
    <phoneticPr fontId="1" type="noConversion"/>
  </si>
  <si>
    <t>NoTrades</t>
  </si>
  <si>
    <t>0 *</t>
    <phoneticPr fontId="1" type="noConversion"/>
  </si>
  <si>
    <t>1 *</t>
    <phoneticPr fontId="1" type="noConversion"/>
  </si>
  <si>
    <t>11 *</t>
    <phoneticPr fontId="1" type="noConversion"/>
  </si>
  <si>
    <t>6 *</t>
    <phoneticPr fontId="1" type="noConversion"/>
  </si>
  <si>
    <t xml:space="preserve">Note: * (0 for Securities Standard ("SS") subscriber) </t>
    <phoneticPr fontId="1" type="noConversion"/>
  </si>
  <si>
    <t>Session 1 - Test case 8: Interpretation of Norminal Price (message type: 40)</t>
    <phoneticPr fontId="1" type="noConversion"/>
  </si>
  <si>
    <t>04108</t>
    <phoneticPr fontId="1" type="noConversion"/>
  </si>
  <si>
    <t>NominalPrice</t>
  </si>
  <si>
    <t>0.360</t>
  </si>
  <si>
    <t>10.060</t>
  </si>
  <si>
    <t>Session 1 - Test case 9: Interpretation of Indicative Equilibrium Price (message type: 41)</t>
    <phoneticPr fontId="1" type="noConversion"/>
  </si>
  <si>
    <t>Scenario 5</t>
  </si>
  <si>
    <t>Scenario 6</t>
  </si>
  <si>
    <t>Scenario 7</t>
  </si>
  <si>
    <t>Scenario 8</t>
  </si>
  <si>
    <t>Scenario 10</t>
  </si>
  <si>
    <t>Scenario 11</t>
  </si>
  <si>
    <t>"SS" SeqNum</t>
  </si>
  <si>
    <t>"SP" SeqNum</t>
  </si>
  <si>
    <t>349</t>
  </si>
  <si>
    <t>"SF" SeqNum</t>
  </si>
  <si>
    <t>2405</t>
  </si>
  <si>
    <t>0.355</t>
  </si>
  <si>
    <t>0.370</t>
  </si>
  <si>
    <t>AggregateQuantity</t>
  </si>
  <si>
    <t>11000</t>
  </si>
  <si>
    <t>Session 1 - Test case 10: Interpretation of Reference Price (message type: 43)</t>
    <phoneticPr fontId="1" type="noConversion"/>
  </si>
  <si>
    <r>
      <t xml:space="preserve">"SS" </t>
    </r>
    <r>
      <rPr>
        <i/>
        <sz val="12"/>
        <color theme="1"/>
        <rFont val="Arial Narrow"/>
        <family val="2"/>
      </rPr>
      <t>SeqNum</t>
    </r>
  </si>
  <si>
    <r>
      <t xml:space="preserve">"SP" </t>
    </r>
    <r>
      <rPr>
        <i/>
        <sz val="12"/>
        <color theme="1"/>
        <rFont val="Arial Narrow"/>
        <family val="2"/>
      </rPr>
      <t>SeqNum</t>
    </r>
  </si>
  <si>
    <r>
      <t xml:space="preserve">"SF" </t>
    </r>
    <r>
      <rPr>
        <i/>
        <sz val="12"/>
        <color theme="1"/>
        <rFont val="Arial Narrow"/>
        <family val="2"/>
      </rPr>
      <t>SeqNum</t>
    </r>
  </si>
  <si>
    <t>2411</t>
  </si>
  <si>
    <t>2921</t>
  </si>
  <si>
    <t>ReferencePrice</t>
  </si>
  <si>
    <t>60.000</t>
  </si>
  <si>
    <t>3500.000</t>
  </si>
  <si>
    <t>3850.000</t>
  </si>
  <si>
    <t>LowerPrice</t>
  </si>
  <si>
    <t>51.000</t>
  </si>
  <si>
    <t>57.000</t>
  </si>
  <si>
    <t>59.900</t>
  </si>
  <si>
    <t>2976.000</t>
  </si>
  <si>
    <t>3658.000</t>
  </si>
  <si>
    <t>3844.000</t>
  </si>
  <si>
    <t>UpperPrice</t>
  </si>
  <si>
    <t>69.000</t>
  </si>
  <si>
    <t>63.000</t>
  </si>
  <si>
    <t>4024.000</t>
  </si>
  <si>
    <t>4042.000</t>
  </si>
  <si>
    <t>3852.000</t>
  </si>
  <si>
    <t>Session 1 - Test case 11: Interpretation of VCM Trigger (message type: 23)</t>
    <phoneticPr fontId="1" type="noConversion"/>
  </si>
  <si>
    <t>02403</t>
    <phoneticPr fontId="1" type="noConversion"/>
  </si>
  <si>
    <t>03414</t>
    <phoneticPr fontId="1" type="noConversion"/>
  </si>
  <si>
    <t>02424</t>
    <phoneticPr fontId="1" type="noConversion"/>
  </si>
  <si>
    <t>CoolingOffStartTime</t>
  </si>
  <si>
    <t>CoolingOffEndTime</t>
  </si>
  <si>
    <t>VCMReferencePrice</t>
  </si>
  <si>
    <t>0.010</t>
    <phoneticPr fontId="1" type="noConversion"/>
  </si>
  <si>
    <t>0.130</t>
    <phoneticPr fontId="1" type="noConversion"/>
  </si>
  <si>
    <t>200.000</t>
    <phoneticPr fontId="1" type="noConversion"/>
  </si>
  <si>
    <t>9995.000</t>
    <phoneticPr fontId="1" type="noConversion"/>
  </si>
  <si>
    <t>VCMLowerPrice</t>
  </si>
  <si>
    <t>0.117</t>
  </si>
  <si>
    <t>180.000</t>
    <phoneticPr fontId="1" type="noConversion"/>
  </si>
  <si>
    <t>9000.000</t>
    <phoneticPr fontId="1" type="noConversion"/>
  </si>
  <si>
    <t>VCMUpperPrice</t>
  </si>
  <si>
    <t>0.011</t>
  </si>
  <si>
    <t>0.143</t>
  </si>
  <si>
    <t>220.000</t>
    <phoneticPr fontId="1" type="noConversion"/>
  </si>
  <si>
    <t xml:space="preserve">Session 1 - Test case 12: Interpretation of Statistics (message type: 60) </t>
    <phoneticPr fontId="1" type="noConversion"/>
  </si>
  <si>
    <t>06205</t>
    <phoneticPr fontId="1" type="noConversion"/>
  </si>
  <si>
    <t>SharesTraded</t>
  </si>
  <si>
    <t>47000</t>
    <phoneticPr fontId="1" type="noConversion"/>
  </si>
  <si>
    <t>215001</t>
  </si>
  <si>
    <t>15011000</t>
  </si>
  <si>
    <t>Turnover</t>
  </si>
  <si>
    <t>2352050.000</t>
    <phoneticPr fontId="1" type="noConversion"/>
  </si>
  <si>
    <t>80685.375</t>
  </si>
  <si>
    <t>140600.000</t>
  </si>
  <si>
    <t>150034945000.000</t>
  </si>
  <si>
    <t>HighPrice</t>
  </si>
  <si>
    <t>0.415</t>
  </si>
  <si>
    <t>LowPrice</t>
  </si>
  <si>
    <t>49.800</t>
  </si>
  <si>
    <t>LastPrice</t>
  </si>
  <si>
    <t>0.385</t>
  </si>
  <si>
    <t>VWAP</t>
  </si>
  <si>
    <t>0.010 *</t>
    <phoneticPr fontId="1" type="noConversion"/>
  </si>
  <si>
    <t>50.108 *</t>
    <phoneticPr fontId="1" type="noConversion"/>
  </si>
  <si>
    <t>0.385 *</t>
    <phoneticPr fontId="1" type="noConversion"/>
  </si>
  <si>
    <t>10.042 *</t>
    <phoneticPr fontId="1" type="noConversion"/>
  </si>
  <si>
    <t>9995.000 *</t>
    <phoneticPr fontId="1" type="noConversion"/>
  </si>
  <si>
    <t>ShortSellTrd</t>
  </si>
  <si>
    <t>200001</t>
  </si>
  <si>
    <t>12000000</t>
  </si>
  <si>
    <t>ShortSellTurnover</t>
  </si>
  <si>
    <t>75000.375</t>
    <phoneticPr fontId="1" type="noConversion"/>
  </si>
  <si>
    <t>140600.000</t>
    <phoneticPr fontId="1" type="noConversion"/>
  </si>
  <si>
    <t>119940000000.000</t>
    <phoneticPr fontId="1" type="noConversion"/>
  </si>
  <si>
    <t>Session 1 - Test case 13: Interpretation of Market Turnover (message type: 61)</t>
    <phoneticPr fontId="1" type="noConversion"/>
  </si>
  <si>
    <t>Scenario 6 *</t>
    <phoneticPr fontId="1" type="noConversion"/>
  </si>
  <si>
    <t>Scenario 8 *</t>
    <phoneticPr fontId="1" type="noConversion"/>
  </si>
  <si>
    <t>431509767.570</t>
  </si>
  <si>
    <t>35641079.000</t>
  </si>
  <si>
    <t>1240200.000</t>
  </si>
  <si>
    <t>150930958749.425</t>
  </si>
  <si>
    <t>44960010.000</t>
  </si>
  <si>
    <t>31565255.800</t>
  </si>
  <si>
    <t xml:space="preserve">   </t>
    <phoneticPr fontId="1" type="noConversion"/>
  </si>
  <si>
    <t>GBP</t>
    <phoneticPr fontId="1" type="noConversion"/>
  </si>
  <si>
    <t xml:space="preserve">   </t>
  </si>
  <si>
    <t>Clients independently converting non-HKD "Market Turnover" message to accumulate a HKD equivalent turnover for Market Segment may obtain a different value, which is not a concern for the purpose of this test case</t>
    <phoneticPr fontId="1" type="noConversion"/>
  </si>
  <si>
    <t>Session 1 - Test case 14: Interpretation of Yield (message type: 44)</t>
    <phoneticPr fontId="1" type="noConversion"/>
  </si>
  <si>
    <t>01416</t>
    <phoneticPr fontId="1" type="noConversion"/>
  </si>
  <si>
    <t>00890</t>
    <phoneticPr fontId="1" type="noConversion"/>
  </si>
  <si>
    <t>Yield</t>
  </si>
  <si>
    <t>58.263</t>
  </si>
  <si>
    <t>202.381</t>
  </si>
  <si>
    <t>Session 1 - Test case 15: Interpretation of News (message type: 22)</t>
    <phoneticPr fontId="1" type="noConversion"/>
  </si>
  <si>
    <t>NewsID</t>
    <phoneticPr fontId="1" type="noConversion"/>
  </si>
  <si>
    <t>001</t>
    <phoneticPr fontId="1" type="noConversion"/>
  </si>
  <si>
    <t>NewsType</t>
    <phoneticPr fontId="1" type="noConversion"/>
  </si>
  <si>
    <t>EXN</t>
  </si>
  <si>
    <t>HeadLine</t>
    <phoneticPr fontId="1" type="noConversion"/>
  </si>
  <si>
    <t xml:space="preserve">14:17     ABCDEFGHIJKLMNOPQRSTUVWXYZabcdefghijklmnopqrstuvwxyzABCDEFGH                                                                                                                                                                                       </t>
  </si>
  <si>
    <t>CancelFlag</t>
    <phoneticPr fontId="1" type="noConversion"/>
  </si>
  <si>
    <t>N</t>
    <phoneticPr fontId="1" type="noConversion"/>
  </si>
  <si>
    <t>LastFragment</t>
    <phoneticPr fontId="1" type="noConversion"/>
  </si>
  <si>
    <t>Y</t>
    <phoneticPr fontId="1" type="noConversion"/>
  </si>
  <si>
    <t>ReleaseTime</t>
    <phoneticPr fontId="1" type="noConversion"/>
  </si>
  <si>
    <t>20-07-08T14:18:42.000000</t>
  </si>
  <si>
    <t>NoMarketCode</t>
    <phoneticPr fontId="1" type="noConversion"/>
  </si>
  <si>
    <t>MarketCode</t>
    <phoneticPr fontId="1" type="noConversion"/>
  </si>
  <si>
    <t>NoSecurityCodes</t>
    <phoneticPr fontId="1" type="noConversion"/>
  </si>
  <si>
    <t>NoNewsLines</t>
    <phoneticPr fontId="1" type="noConversion"/>
  </si>
  <si>
    <t>NewLine (1)</t>
    <phoneticPr fontId="1" type="noConversion"/>
  </si>
  <si>
    <t xml:space="preserve">ABCDEFGHIJKLMNOPQRSTUVWXYZabcdefghijklmnopqrstuvwxyzABCDEFGHIJKLMNOPQRSTUV                                                                                      </t>
  </si>
  <si>
    <t>NewLine (2)</t>
    <phoneticPr fontId="1" type="noConversion"/>
  </si>
  <si>
    <t>NewLine (3)</t>
    <phoneticPr fontId="1" type="noConversion"/>
  </si>
  <si>
    <t>NewLine (4)</t>
    <phoneticPr fontId="1" type="noConversion"/>
  </si>
  <si>
    <t>NewLine (5)</t>
    <phoneticPr fontId="1" type="noConversion"/>
  </si>
  <si>
    <t>NewLine (6)</t>
    <phoneticPr fontId="1" type="noConversion"/>
  </si>
  <si>
    <t>002</t>
    <phoneticPr fontId="1" type="noConversion"/>
  </si>
  <si>
    <t>EXC</t>
    <phoneticPr fontId="1" type="noConversion"/>
  </si>
  <si>
    <t xml:space="preserve">14:17     香港交易所測試進行中香港交易所測試進行中香港交易所測試進行中                                                                                  </t>
  </si>
  <si>
    <t>香港交易所測試進行中香港交易所測試進行中香港交易所測試進行中香港交易所測試</t>
  </si>
  <si>
    <t>008</t>
  </si>
  <si>
    <t xml:space="preserve">14:19     System Testing                                                                                                                                                                                                                                     </t>
  </si>
  <si>
    <t>20-07-08T14:19:57.000000</t>
  </si>
  <si>
    <t>4</t>
    <phoneticPr fontId="1" type="noConversion"/>
  </si>
  <si>
    <t xml:space="preserve">                                                                                                                                                                </t>
  </si>
  <si>
    <t xml:space="preserve">Please note that a System Testing will be conducted today (10 May 2014).                                                                                        </t>
  </si>
  <si>
    <t xml:space="preserve">Information shown on the trading devices and backup terminals, if                                                                                               </t>
  </si>
  <si>
    <t xml:space="preserve">applicable, are for the testing purpose only.                                                                                                                   </t>
  </si>
  <si>
    <t>011</t>
  </si>
  <si>
    <t xml:space="preserve">14:19     交易所訊息                                                                                                                                        </t>
  </si>
  <si>
    <t>20-07-08T14:19:58.000000</t>
  </si>
  <si>
    <t>SecurityCode (1)</t>
    <phoneticPr fontId="1" type="noConversion"/>
  </si>
  <si>
    <t xml:space="preserve">香港交易及結算所有限公司及/或其附屬公司竭力確保其提供之資料準確可靠，惟不 </t>
  </si>
  <si>
    <t>保證該等資料絕對正確。亦不對由於任何資料不確或遺漏所引起之損失或損害負上責</t>
  </si>
  <si>
    <t xml:space="preserve">任（不論是民事侵權行為責任或合約責任或其他）。                            </t>
  </si>
  <si>
    <t>Session 1 - Test case 16: Interpretation of Index Definition (message type: 70)</t>
    <phoneticPr fontId="1" type="noConversion"/>
  </si>
  <si>
    <t>IndexCode</t>
  </si>
  <si>
    <t xml:space="preserve">0001400    </t>
  </si>
  <si>
    <t xml:space="preserve">CES100     </t>
  </si>
  <si>
    <t xml:space="preserve">CSI300     </t>
  </si>
  <si>
    <t xml:space="preserve">SPHKG      </t>
  </si>
  <si>
    <t>IndexSource</t>
  </si>
  <si>
    <t>H</t>
  </si>
  <si>
    <t>S</t>
    <phoneticPr fontId="1" type="noConversion"/>
  </si>
  <si>
    <t>Session 1 - Test case 17: Interpretation of Index Data (message type: 71)</t>
    <phoneticPr fontId="1" type="noConversion"/>
  </si>
  <si>
    <t xml:space="preserve">IndexStatus </t>
  </si>
  <si>
    <t xml:space="preserve"> </t>
  </si>
  <si>
    <t>IndexTime</t>
  </si>
  <si>
    <t>20-07-08T16:08:50.000000</t>
  </si>
  <si>
    <t xml:space="preserve">IndexValue </t>
  </si>
  <si>
    <t>12173.9000 *</t>
    <phoneticPr fontId="1" type="noConversion"/>
  </si>
  <si>
    <t xml:space="preserve">NetChgPrevDay </t>
  </si>
  <si>
    <t xml:space="preserve">HighValue </t>
  </si>
  <si>
    <t xml:space="preserve">LowValue </t>
  </si>
  <si>
    <t xml:space="preserve">EASValue </t>
  </si>
  <si>
    <t xml:space="preserve">IndexTurnover </t>
  </si>
  <si>
    <t xml:space="preserve">OpeningValue </t>
  </si>
  <si>
    <t>12143.4100 *</t>
    <phoneticPr fontId="1" type="noConversion"/>
  </si>
  <si>
    <t xml:space="preserve">ClosingValue </t>
  </si>
  <si>
    <t>12197.7000</t>
  </si>
  <si>
    <t xml:space="preserve">PreviousSesClose </t>
  </si>
  <si>
    <t>12128.27 *</t>
  </si>
  <si>
    <t xml:space="preserve">IndexVolume </t>
  </si>
  <si>
    <t xml:space="preserve">NetChgPrevDayPct </t>
  </si>
  <si>
    <t>0.5700</t>
    <phoneticPr fontId="1" type="noConversion"/>
  </si>
  <si>
    <t>-0.6400</t>
  </si>
  <si>
    <t xml:space="preserve">Exception </t>
  </si>
  <si>
    <t>Session 1 - Test case 18: Interpretation of Trade Data, Order Book and Broker Queue</t>
    <phoneticPr fontId="1" type="noConversion"/>
  </si>
  <si>
    <t>Scenario 2  - A</t>
    <phoneticPr fontId="1" type="noConversion"/>
  </si>
  <si>
    <t>Scenario 3  - A</t>
    <phoneticPr fontId="1" type="noConversion"/>
  </si>
  <si>
    <t>Scenario 4 - A</t>
    <phoneticPr fontId="1" type="noConversion"/>
  </si>
  <si>
    <t>Scenario 5 - A</t>
    <phoneticPr fontId="1" type="noConversion"/>
  </si>
  <si>
    <t>Scenario 6 - A</t>
    <phoneticPr fontId="1" type="noConversion"/>
  </si>
  <si>
    <t>Scenario 7 - A</t>
    <phoneticPr fontId="1" type="noConversion"/>
  </si>
  <si>
    <t>Scenario 8 - A</t>
  </si>
  <si>
    <r>
      <t xml:space="preserve">Test Security:
</t>
    </r>
    <r>
      <rPr>
        <b/>
        <sz val="12"/>
        <color theme="1"/>
        <rFont val="Arial Narrow"/>
        <family val="2"/>
      </rPr>
      <t>02421</t>
    </r>
  </si>
  <si>
    <r>
      <t xml:space="preserve">Test Security:
</t>
    </r>
    <r>
      <rPr>
        <b/>
        <sz val="12"/>
        <color theme="1"/>
        <rFont val="Arial Narrow"/>
        <family val="2"/>
      </rPr>
      <t>03205</t>
    </r>
  </si>
  <si>
    <r>
      <t xml:space="preserve">Test Security:
</t>
    </r>
    <r>
      <rPr>
        <b/>
        <sz val="12"/>
        <color theme="1"/>
        <rFont val="Arial Narrow"/>
        <family val="2"/>
      </rPr>
      <t>02403</t>
    </r>
  </si>
  <si>
    <r>
      <t xml:space="preserve">Test Security:
</t>
    </r>
    <r>
      <rPr>
        <b/>
        <sz val="12"/>
        <color theme="1"/>
        <rFont val="Arial Narrow"/>
        <family val="2"/>
      </rPr>
      <t>02404</t>
    </r>
  </si>
  <si>
    <r>
      <t xml:space="preserve">Test Security:
</t>
    </r>
    <r>
      <rPr>
        <b/>
        <sz val="12"/>
        <color theme="1"/>
        <rFont val="Arial Narrow"/>
        <family val="2"/>
      </rPr>
      <t>02405</t>
    </r>
  </si>
  <si>
    <r>
      <t xml:space="preserve">Test Security:
</t>
    </r>
    <r>
      <rPr>
        <b/>
        <sz val="12"/>
        <color theme="1"/>
        <rFont val="Arial Narrow"/>
        <family val="2"/>
      </rPr>
      <t>03414</t>
    </r>
  </si>
  <si>
    <r>
      <t xml:space="preserve">Test Security:
</t>
    </r>
    <r>
      <rPr>
        <b/>
        <sz val="12"/>
        <color theme="1"/>
        <rFont val="Arial Narrow"/>
        <family val="2"/>
      </rPr>
      <t>02921</t>
    </r>
  </si>
  <si>
    <r>
      <t xml:space="preserve">Test Security:
</t>
    </r>
    <r>
      <rPr>
        <b/>
        <sz val="12"/>
        <color theme="1"/>
        <rFont val="Arial Narrow"/>
        <family val="2"/>
      </rPr>
      <t>05201</t>
    </r>
  </si>
  <si>
    <t>7000</t>
  </si>
  <si>
    <t>48.800</t>
  </si>
  <si>
    <t>0.380</t>
  </si>
  <si>
    <t>0.137</t>
  </si>
  <si>
    <t>Empty Book</t>
  </si>
  <si>
    <t>0.136</t>
  </si>
  <si>
    <t>0.237</t>
  </si>
  <si>
    <t>1000</t>
    <phoneticPr fontId="1" type="noConversion"/>
  </si>
  <si>
    <t>220.400</t>
  </si>
  <si>
    <t>3842.000</t>
  </si>
  <si>
    <t>48.500</t>
  </si>
  <si>
    <t>0.130</t>
  </si>
  <si>
    <t>0.238</t>
  </si>
  <si>
    <t>0.350</t>
  </si>
  <si>
    <t>220.600</t>
  </si>
  <si>
    <t>3840.000</t>
  </si>
  <si>
    <t>48.450</t>
  </si>
  <si>
    <t>0.129</t>
  </si>
  <si>
    <t>0.250</t>
  </si>
  <si>
    <t>3838.000</t>
  </si>
  <si>
    <t>50.300</t>
  </si>
  <si>
    <t>0.128</t>
  </si>
  <si>
    <t>0.260</t>
  </si>
  <si>
    <t>0.375</t>
  </si>
  <si>
    <t>50.350</t>
  </si>
  <si>
    <t>200000</t>
  </si>
  <si>
    <t>0.124</t>
  </si>
  <si>
    <t>0.265</t>
  </si>
  <si>
    <t>3854.000</t>
  </si>
  <si>
    <t>50.400</t>
  </si>
  <si>
    <t>0.123</t>
  </si>
  <si>
    <t>50.500</t>
  </si>
  <si>
    <t>50.550</t>
  </si>
  <si>
    <t>50.600</t>
  </si>
  <si>
    <t>50.700</t>
  </si>
  <si>
    <t>50.900</t>
  </si>
  <si>
    <t>3000000</t>
  </si>
  <si>
    <t>Section B. Full Odd-Lot Order Book verification ( Clients of Odd Lot Order Book only)</t>
    <phoneticPr fontId="1" type="noConversion"/>
  </si>
  <si>
    <t>Scenario 1 - B</t>
    <phoneticPr fontId="1" type="noConversion"/>
  </si>
  <si>
    <t>Scenario 2 - B</t>
    <phoneticPr fontId="1" type="noConversion"/>
  </si>
  <si>
    <t>Scenario 3 - B</t>
    <phoneticPr fontId="1" type="noConversion"/>
  </si>
  <si>
    <t>Scenario 4 - B</t>
    <phoneticPr fontId="1" type="noConversion"/>
  </si>
  <si>
    <t>Scenario 5 - B</t>
    <phoneticPr fontId="1" type="noConversion"/>
  </si>
  <si>
    <t>Scenario 6 - B</t>
    <phoneticPr fontId="1" type="noConversion"/>
  </si>
  <si>
    <t>Scenario 7 - B</t>
    <phoneticPr fontId="1" type="noConversion"/>
  </si>
  <si>
    <t>Scenario 8 - B</t>
  </si>
  <si>
    <t>Order ID</t>
  </si>
  <si>
    <t>999</t>
  </si>
  <si>
    <t>123</t>
  </si>
  <si>
    <t>Section C: 10BBOs verifications ("SS" and "SP" Clients only)</t>
    <phoneticPr fontId="1" type="noConversion"/>
  </si>
  <si>
    <t>Scenario 1 - C</t>
    <phoneticPr fontId="1" type="noConversion"/>
  </si>
  <si>
    <t>Scenario 2 - C</t>
    <phoneticPr fontId="1" type="noConversion"/>
  </si>
  <si>
    <t>Scenario 3 - C</t>
    <phoneticPr fontId="1" type="noConversion"/>
  </si>
  <si>
    <t>Scenario 4 - C</t>
    <phoneticPr fontId="1" type="noConversion"/>
  </si>
  <si>
    <t>Scenario 5 - C</t>
    <phoneticPr fontId="1" type="noConversion"/>
  </si>
  <si>
    <t>Scenario 6 - C</t>
    <phoneticPr fontId="1" type="noConversion"/>
  </si>
  <si>
    <t>Scenario 7 - C</t>
    <phoneticPr fontId="1" type="noConversion"/>
  </si>
  <si>
    <t>Scenario 8 - C</t>
  </si>
  <si>
    <t>1</t>
    <phoneticPr fontId="1" type="noConversion"/>
  </si>
  <si>
    <t>2</t>
    <phoneticPr fontId="1" type="noConversion"/>
  </si>
  <si>
    <t>9000</t>
  </si>
  <si>
    <t>3000</t>
    <phoneticPr fontId="1" type="noConversion"/>
  </si>
  <si>
    <t>4000</t>
    <phoneticPr fontId="1" type="noConversion"/>
  </si>
  <si>
    <t>50.700</t>
    <phoneticPr fontId="1" type="noConversion"/>
  </si>
  <si>
    <t>Section D. Broker Queue verification ( "SS" Clients and "SP"/ "SF" Clients receiving Conflated Broker Queue)</t>
    <phoneticPr fontId="1" type="noConversion"/>
  </si>
  <si>
    <t>Scenario 1 - D</t>
    <phoneticPr fontId="1" type="noConversion"/>
  </si>
  <si>
    <t>Scenario 2 - D</t>
    <phoneticPr fontId="1" type="noConversion"/>
  </si>
  <si>
    <t>Scenario 3 - D</t>
    <phoneticPr fontId="1" type="noConversion"/>
  </si>
  <si>
    <t>Scenario 4 - D</t>
    <phoneticPr fontId="1" type="noConversion"/>
  </si>
  <si>
    <t>Scenario 5 - D</t>
    <phoneticPr fontId="1" type="noConversion"/>
  </si>
  <si>
    <t>Scenario 6 - D</t>
    <phoneticPr fontId="1" type="noConversion"/>
  </si>
  <si>
    <t>Scenario 7 - D</t>
    <phoneticPr fontId="1" type="noConversion"/>
  </si>
  <si>
    <t>Scenario 8 - D</t>
  </si>
  <si>
    <t>6601</t>
  </si>
  <si>
    <t>Empty Broker Queue</t>
    <phoneticPr fontId="1" type="noConversion"/>
  </si>
  <si>
    <t>6011</t>
  </si>
  <si>
    <t>(1)</t>
    <phoneticPr fontId="1" type="noConversion"/>
  </si>
  <si>
    <t>(2)</t>
    <phoneticPr fontId="1" type="noConversion"/>
  </si>
  <si>
    <t>(3)</t>
    <phoneticPr fontId="1" type="noConversion"/>
  </si>
  <si>
    <t>(4)</t>
    <phoneticPr fontId="1" type="noConversion"/>
  </si>
  <si>
    <t>(5)</t>
    <phoneticPr fontId="1" type="noConversion"/>
  </si>
  <si>
    <t>(6)</t>
    <phoneticPr fontId="1" type="noConversion"/>
  </si>
  <si>
    <t>(7)</t>
    <phoneticPr fontId="1" type="noConversion"/>
  </si>
  <si>
    <t>(8)</t>
    <phoneticPr fontId="1" type="noConversion"/>
  </si>
  <si>
    <t>(9)</t>
    <phoneticPr fontId="1" type="noConversion"/>
  </si>
  <si>
    <t>(10)</t>
    <phoneticPr fontId="1" type="noConversion"/>
  </si>
  <si>
    <t>6621</t>
  </si>
  <si>
    <t>(11)</t>
    <phoneticPr fontId="1" type="noConversion"/>
  </si>
  <si>
    <t>(12)</t>
    <phoneticPr fontId="1" type="noConversion"/>
  </si>
  <si>
    <t>(13)</t>
    <phoneticPr fontId="1" type="noConversion"/>
  </si>
  <si>
    <t>(14)</t>
    <phoneticPr fontId="1" type="noConversion"/>
  </si>
  <si>
    <t>(15)</t>
    <phoneticPr fontId="1" type="noConversion"/>
  </si>
  <si>
    <t>(9)</t>
  </si>
  <si>
    <t>(10)</t>
  </si>
  <si>
    <t>(11)</t>
  </si>
  <si>
    <t>Section E: Trade verification ("SP" and "SF" Clents only)</t>
    <phoneticPr fontId="1" type="noConversion"/>
  </si>
  <si>
    <t>Scenario 1 - E</t>
    <phoneticPr fontId="1" type="noConversion"/>
  </si>
  <si>
    <t>Scenario 2 - E</t>
    <phoneticPr fontId="1" type="noConversion"/>
  </si>
  <si>
    <t>Scenario 3 - E</t>
    <phoneticPr fontId="1" type="noConversion"/>
  </si>
  <si>
    <t>Scenario 4 - E</t>
    <phoneticPr fontId="1" type="noConversion"/>
  </si>
  <si>
    <t>Scenario 5 - E</t>
    <phoneticPr fontId="1" type="noConversion"/>
  </si>
  <si>
    <t>Scenario 6 - E</t>
    <phoneticPr fontId="1" type="noConversion"/>
  </si>
  <si>
    <t>Scenario 7 - E</t>
    <phoneticPr fontId="1" type="noConversion"/>
  </si>
  <si>
    <t>TradeID</t>
  </si>
  <si>
    <t>0.365</t>
  </si>
  <si>
    <t>0.265</t>
    <phoneticPr fontId="1" type="noConversion"/>
  </si>
  <si>
    <t>200.000</t>
  </si>
  <si>
    <t>3500.000</t>
    <phoneticPr fontId="1" type="noConversion"/>
  </si>
  <si>
    <t>0.142</t>
  </si>
  <si>
    <t>199.900</t>
  </si>
  <si>
    <t>3846.000</t>
    <phoneticPr fontId="1" type="noConversion"/>
  </si>
  <si>
    <t>5000</t>
    <phoneticPr fontId="1" type="noConversion"/>
  </si>
  <si>
    <t>49.850</t>
  </si>
  <si>
    <t>0.127</t>
  </si>
  <si>
    <t>220.200</t>
  </si>
  <si>
    <t>3848.000</t>
    <phoneticPr fontId="1" type="noConversion"/>
  </si>
  <si>
    <t>49.950</t>
  </si>
  <si>
    <t>3850.000</t>
    <phoneticPr fontId="1" type="noConversion"/>
  </si>
  <si>
    <t>6000</t>
    <phoneticPr fontId="1" type="noConversion"/>
  </si>
  <si>
    <t>50.000</t>
  </si>
  <si>
    <t>5</t>
    <phoneticPr fontId="1" type="noConversion"/>
  </si>
  <si>
    <t>6</t>
    <phoneticPr fontId="1" type="noConversion"/>
  </si>
  <si>
    <t>50.050</t>
  </si>
  <si>
    <t>50.100</t>
  </si>
  <si>
    <t>50.150</t>
  </si>
  <si>
    <t>50.200</t>
  </si>
  <si>
    <t>50.250</t>
  </si>
  <si>
    <t>Section F: Trade Tickers ("SS" Clients only)</t>
    <phoneticPr fontId="1" type="noConversion"/>
  </si>
  <si>
    <t>Scenario 1 - F</t>
    <phoneticPr fontId="1" type="noConversion"/>
  </si>
  <si>
    <t>Scenario 2 - F</t>
    <phoneticPr fontId="1" type="noConversion"/>
  </si>
  <si>
    <t>Scenario 3 - F</t>
    <phoneticPr fontId="1" type="noConversion"/>
  </si>
  <si>
    <t>Scenario 4 - F</t>
    <phoneticPr fontId="1" type="noConversion"/>
  </si>
  <si>
    <t>Scenario 5 - F</t>
    <phoneticPr fontId="1" type="noConversion"/>
  </si>
  <si>
    <t>Scenario 6 - F</t>
    <phoneticPr fontId="1" type="noConversion"/>
  </si>
  <si>
    <t>Scenario 7 - F</t>
    <phoneticPr fontId="1" type="noConversion"/>
  </si>
  <si>
    <t>100</t>
    <phoneticPr fontId="1" type="noConversion"/>
  </si>
  <si>
    <t>102</t>
    <phoneticPr fontId="1" type="noConversion"/>
  </si>
  <si>
    <t>10</t>
    <phoneticPr fontId="1" type="noConversion"/>
  </si>
  <si>
    <t>103</t>
    <phoneticPr fontId="1" type="noConversion"/>
  </si>
  <si>
    <t>0.360</t>
    <phoneticPr fontId="1" type="noConversion"/>
  </si>
  <si>
    <t>14000</t>
    <phoneticPr fontId="1" type="noConversion"/>
  </si>
  <si>
    <t>22</t>
    <phoneticPr fontId="1" type="noConversion"/>
  </si>
  <si>
    <t>0.142</t>
    <phoneticPr fontId="1" type="noConversion"/>
  </si>
  <si>
    <t>199.900</t>
    <phoneticPr fontId="1" type="noConversion"/>
  </si>
  <si>
    <t>8000</t>
    <phoneticPr fontId="1" type="noConversion"/>
  </si>
  <si>
    <t>0.127</t>
    <phoneticPr fontId="1" type="noConversion"/>
  </si>
  <si>
    <t>220.200</t>
    <phoneticPr fontId="1" type="noConversion"/>
  </si>
  <si>
    <t>9000</t>
    <phoneticPr fontId="1" type="noConversion"/>
  </si>
  <si>
    <t>10000</t>
    <phoneticPr fontId="1" type="noConversion"/>
  </si>
  <si>
    <t>0.370</t>
    <phoneticPr fontId="1" type="noConversion"/>
  </si>
  <si>
    <t>7</t>
    <phoneticPr fontId="1" type="noConversion"/>
  </si>
  <si>
    <t>0.375</t>
    <phoneticPr fontId="1" type="noConversion"/>
  </si>
  <si>
    <t>8</t>
    <phoneticPr fontId="1" type="noConversion"/>
  </si>
  <si>
    <t>9</t>
    <phoneticPr fontId="1" type="noConversion"/>
  </si>
  <si>
    <t>Session 1 - Test case 19: Interpretation of Order Imbalance (message type: 56)</t>
    <phoneticPr fontId="1" type="noConversion"/>
  </si>
  <si>
    <t>Scenario 3</t>
  </si>
  <si>
    <t>Scenario 4</t>
  </si>
  <si>
    <t>02405</t>
  </si>
  <si>
    <t>02411</t>
    <phoneticPr fontId="1" type="noConversion"/>
  </si>
  <si>
    <t>OrderImbalanceDirection</t>
    <phoneticPr fontId="1" type="noConversion"/>
  </si>
  <si>
    <t>S</t>
  </si>
  <si>
    <t>B</t>
  </si>
  <si>
    <t>OrderImbalanceQuantity</t>
    <phoneticPr fontId="1" type="noConversion"/>
  </si>
  <si>
    <t>Session 1 - Test Case 20: Interpretation of Stock Connect Daily Quota Balance (message type: 80)</t>
    <phoneticPr fontId="1" type="noConversion"/>
  </si>
  <si>
    <r>
      <t xml:space="preserve">For each case below, please check the box for each scenario where your system records the final value is same as the expected value. </t>
    </r>
    <r>
      <rPr>
        <b/>
        <sz val="11"/>
        <color theme="1"/>
        <rFont val="Arial"/>
        <family val="2"/>
      </rPr>
      <t>Bold</t>
    </r>
    <r>
      <rPr>
        <sz val="11"/>
        <color theme="1"/>
        <rFont val="Arial"/>
        <family val="2"/>
      </rPr>
      <t xml:space="preserve"> item(s) is/are key field(s) of the message.</t>
    </r>
  </si>
  <si>
    <t>StockConnectMarket</t>
  </si>
  <si>
    <t>SH</t>
    <phoneticPr fontId="1" type="noConversion"/>
  </si>
  <si>
    <t>SZ</t>
    <phoneticPr fontId="1" type="noConversion"/>
  </si>
  <si>
    <t>TradingDirection</t>
  </si>
  <si>
    <t>NB</t>
    <phoneticPr fontId="1" type="noConversion"/>
  </si>
  <si>
    <t>DailyQuotaBalance</t>
  </si>
  <si>
    <t>12155107462</t>
  </si>
  <si>
    <t>12851686231</t>
  </si>
  <si>
    <t>DailyQuotaBalanceTime</t>
  </si>
  <si>
    <t>20-07-08T15:00:15</t>
  </si>
  <si>
    <t>20-07-08T15:00:03</t>
  </si>
  <si>
    <r>
      <t xml:space="preserve">For each test case below, please check the box for each data items where your system records the same details after receiving the particular </t>
    </r>
    <r>
      <rPr>
        <b/>
        <sz val="11"/>
        <color theme="1"/>
        <rFont val="Arial"/>
        <family val="2"/>
      </rPr>
      <t>SeqNum</t>
    </r>
    <r>
      <rPr>
        <sz val="11"/>
        <color theme="1"/>
        <rFont val="Arial"/>
        <family val="2"/>
      </rPr>
      <t xml:space="preserve"> as the expected details.  </t>
    </r>
    <r>
      <rPr>
        <b/>
        <sz val="11"/>
        <color theme="1"/>
        <rFont val="Arial"/>
        <family val="2"/>
      </rPr>
      <t>Bold item(s)</t>
    </r>
    <r>
      <rPr>
        <sz val="11"/>
        <color theme="1"/>
        <rFont val="Arial"/>
        <family val="2"/>
      </rPr>
      <t xml:space="preserve"> is/are key field(s) of the message.</t>
    </r>
  </si>
  <si>
    <t>20-07-08T11:29:59</t>
  </si>
  <si>
    <t>Session 1 - Test Case 21: Interpretation of Stock Connect Market Turnover (message type: 81)</t>
    <phoneticPr fontId="1" type="noConversion"/>
  </si>
  <si>
    <t>SB</t>
    <phoneticPr fontId="1" type="noConversion"/>
  </si>
  <si>
    <t>BuyTurnover</t>
  </si>
  <si>
    <t>2882126269</t>
    <phoneticPr fontId="1" type="noConversion"/>
  </si>
  <si>
    <t>5217321135</t>
    <phoneticPr fontId="1" type="noConversion"/>
  </si>
  <si>
    <t>1349762044</t>
    <phoneticPr fontId="1" type="noConversion"/>
  </si>
  <si>
    <t>1730552971</t>
    <phoneticPr fontId="1" type="noConversion"/>
  </si>
  <si>
    <t>SellTurnover</t>
  </si>
  <si>
    <t>2101140218</t>
    <phoneticPr fontId="1" type="noConversion"/>
  </si>
  <si>
    <t>2867656441</t>
    <phoneticPr fontId="1" type="noConversion"/>
  </si>
  <si>
    <t>1256761721</t>
    <phoneticPr fontId="1" type="noConversion"/>
  </si>
  <si>
    <t>816714814</t>
    <phoneticPr fontId="1" type="noConversion"/>
  </si>
  <si>
    <t>Buy+SellTurnover</t>
  </si>
  <si>
    <t>4983266487</t>
  </si>
  <si>
    <t>8084977576</t>
    <phoneticPr fontId="1" type="noConversion"/>
  </si>
  <si>
    <t>2606523765</t>
    <phoneticPr fontId="1" type="noConversion"/>
  </si>
  <si>
    <t>2547267785</t>
    <phoneticPr fontId="1" type="noConversion"/>
  </si>
  <si>
    <t>2209 (Channel 80)</t>
    <phoneticPr fontId="1" type="noConversion"/>
  </si>
  <si>
    <t>159 (Channel 81)</t>
    <phoneticPr fontId="1" type="noConversion"/>
  </si>
  <si>
    <t>2210 (Channel 80)</t>
    <phoneticPr fontId="1" type="noConversion"/>
  </si>
  <si>
    <t>160 (Channel 81)</t>
    <phoneticPr fontId="1" type="noConversion"/>
  </si>
  <si>
    <t>Updated OMD-C Readiness Test environment - Session 2 - 4 for POS Enhancement version
Combined Version 2.2 and 2.3 together</t>
  </si>
  <si>
    <t xml:space="preserve">CKH HOLDINGS                         </t>
  </si>
  <si>
    <t>101.002</t>
  </si>
  <si>
    <t xml:space="preserve">TRADING SUSPENDED*                           </t>
  </si>
  <si>
    <t>CH0349698685</t>
  </si>
  <si>
    <t>67116</t>
  </si>
  <si>
    <t>CS#TENCTRC1710A</t>
  </si>
  <si>
    <t>騰訊瑞信七十牛Ａ</t>
  </si>
  <si>
    <t>腾讯瑞信七十牛Ａ</t>
  </si>
  <si>
    <t>0.520</t>
  </si>
  <si>
    <t>20161229</t>
  </si>
  <si>
    <t xml:space="preserve">CP=HKD159.98*      LP9700*21016619*                            </t>
  </si>
  <si>
    <t>100.000</t>
  </si>
  <si>
    <t>157.480</t>
  </si>
  <si>
    <t>700</t>
  </si>
  <si>
    <t>88.44</t>
  </si>
  <si>
    <t>20-08-29T10:35:20</t>
  </si>
  <si>
    <t>1.650</t>
  </si>
  <si>
    <t>2.750</t>
  </si>
  <si>
    <t>3.340</t>
  </si>
  <si>
    <t>485000</t>
  </si>
  <si>
    <t>1617560.000</t>
  </si>
  <si>
    <t>3.330</t>
  </si>
  <si>
    <t>3.335</t>
  </si>
  <si>
    <t>1952000</t>
  </si>
  <si>
    <t>5374640.000</t>
  </si>
  <si>
    <t>2.760</t>
  </si>
  <si>
    <t>2.753</t>
  </si>
  <si>
    <t>894000</t>
  </si>
  <si>
    <t>1470720.000</t>
  </si>
  <si>
    <t>1.640</t>
  </si>
  <si>
    <t>1.644</t>
  </si>
  <si>
    <t>563739350.000</t>
  </si>
  <si>
    <t>11499265</t>
  </si>
  <si>
    <t>11744769</t>
  </si>
  <si>
    <t>12553473</t>
  </si>
  <si>
    <t>15063809</t>
  </si>
  <si>
    <t>12474113</t>
  </si>
  <si>
    <t>13619969</t>
  </si>
  <si>
    <t>10296833</t>
  </si>
  <si>
    <t>10316289</t>
  </si>
  <si>
    <t>11919618</t>
  </si>
  <si>
    <t>12451330</t>
  </si>
  <si>
    <t>11668482</t>
  </si>
  <si>
    <t>3.260</t>
  </si>
  <si>
    <t>3.250</t>
  </si>
  <si>
    <t>14691586</t>
  </si>
  <si>
    <t>170800</t>
  </si>
  <si>
    <t>11976800.000</t>
  </si>
  <si>
    <t>70.150</t>
  </si>
  <si>
    <t>70.100</t>
  </si>
  <si>
    <t>70.120</t>
  </si>
  <si>
    <t>2280000</t>
  </si>
  <si>
    <t>2088000.000</t>
  </si>
  <si>
    <t>0.920</t>
  </si>
  <si>
    <t>0.910</t>
  </si>
  <si>
    <t>0.915</t>
  </si>
  <si>
    <t>511000</t>
  </si>
  <si>
    <t>17080900.000</t>
  </si>
  <si>
    <t>33.450</t>
  </si>
  <si>
    <t>33.400</t>
  </si>
  <si>
    <t>33.426</t>
  </si>
  <si>
    <r>
      <t xml:space="preserve">Test Security:
</t>
    </r>
    <r>
      <rPr>
        <b/>
        <sz val="11"/>
        <color theme="1"/>
        <rFont val="Arial Narrow"/>
        <family val="2"/>
      </rPr>
      <t>00022</t>
    </r>
  </si>
  <si>
    <t>120000</t>
  </si>
  <si>
    <t>80000</t>
  </si>
  <si>
    <t>160000</t>
  </si>
  <si>
    <t>0.650</t>
  </si>
  <si>
    <r>
      <t xml:space="preserve">Test Security:
</t>
    </r>
    <r>
      <rPr>
        <b/>
        <sz val="11"/>
        <color theme="1"/>
        <rFont val="Arial Narrow"/>
        <family val="2"/>
      </rPr>
      <t>00094</t>
    </r>
  </si>
  <si>
    <t>1.420</t>
  </si>
  <si>
    <r>
      <t xml:space="preserve">Test Security:
</t>
    </r>
    <r>
      <rPr>
        <b/>
        <sz val="11"/>
        <color theme="1"/>
        <rFont val="Arial Narrow"/>
        <family val="2"/>
      </rPr>
      <t>00006</t>
    </r>
  </si>
  <si>
    <t>62.900</t>
  </si>
  <si>
    <t>62.850</t>
  </si>
  <si>
    <t>1500</t>
  </si>
  <si>
    <t>0.660</t>
  </si>
  <si>
    <r>
      <t xml:space="preserve">Test Security:
</t>
    </r>
    <r>
      <rPr>
        <b/>
        <sz val="11"/>
        <color theme="1"/>
        <rFont val="Arial Narrow"/>
        <family val="2"/>
      </rPr>
      <t>00069</t>
    </r>
  </si>
  <si>
    <t>9.350</t>
  </si>
  <si>
    <t>9.340</t>
  </si>
  <si>
    <t>34</t>
  </si>
  <si>
    <t>35</t>
  </si>
  <si>
    <t>Session 1: Message Decoding and Trade Data &amp; Order Booking Building</t>
  </si>
  <si>
    <t>Part A - Message Decoding</t>
    <phoneticPr fontId="1" type="noConversion"/>
  </si>
  <si>
    <t>Test case 1:</t>
    <phoneticPr fontId="1" type="noConversion"/>
  </si>
  <si>
    <t>Interpretation of Market Definition (message type: 10)</t>
    <phoneticPr fontId="1" type="noConversion"/>
  </si>
  <si>
    <t>Test case 2:</t>
    <phoneticPr fontId="1" type="noConversion"/>
  </si>
  <si>
    <t>Interpretation of Securities Definition (message type: 11)</t>
    <phoneticPr fontId="1" type="noConversion"/>
  </si>
  <si>
    <t>Test case 3:</t>
    <phoneticPr fontId="1" type="noConversion"/>
  </si>
  <si>
    <t>Interpretation of Liquidity Provider (message type: 13)</t>
    <phoneticPr fontId="1" type="noConversion"/>
  </si>
  <si>
    <t>Test case 4:</t>
    <phoneticPr fontId="1" type="noConversion"/>
  </si>
  <si>
    <t>Interpretation of Currency Rate (message type: 14)</t>
    <phoneticPr fontId="1" type="noConversion"/>
  </si>
  <si>
    <t>Test case 5:</t>
    <phoneticPr fontId="1" type="noConversion"/>
  </si>
  <si>
    <t>Interpretation of Trading Session Status (message type: 20)</t>
    <phoneticPr fontId="1" type="noConversion"/>
  </si>
  <si>
    <t>Test case 6:</t>
    <phoneticPr fontId="1" type="noConversion"/>
  </si>
  <si>
    <t>Interpretation of Security Status (message type: 21)</t>
    <phoneticPr fontId="1" type="noConversion"/>
  </si>
  <si>
    <t>Test case 7:</t>
    <phoneticPr fontId="1" type="noConversion"/>
  </si>
  <si>
    <t>Interpretation of Closing Price (message type: 62)</t>
    <phoneticPr fontId="1" type="noConversion"/>
  </si>
  <si>
    <t>Test case 8:</t>
    <phoneticPr fontId="1" type="noConversion"/>
  </si>
  <si>
    <t>Interpretation of Norminal Price (message type: 40)</t>
    <phoneticPr fontId="1" type="noConversion"/>
  </si>
  <si>
    <t>Test case 9:</t>
    <phoneticPr fontId="1" type="noConversion"/>
  </si>
  <si>
    <t>Interpretation of Indicative Equilibrium Price (message type: 41)</t>
    <phoneticPr fontId="1" type="noConversion"/>
  </si>
  <si>
    <t>Test case 10:</t>
    <phoneticPr fontId="1" type="noConversion"/>
  </si>
  <si>
    <t>Interpretation of Reference Price (message type: 43)</t>
    <phoneticPr fontId="1" type="noConversion"/>
  </si>
  <si>
    <t>Test case 11:</t>
    <phoneticPr fontId="1" type="noConversion"/>
  </si>
  <si>
    <t>Interpretation of VCM Trigger (message type: 23)</t>
    <phoneticPr fontId="1" type="noConversion"/>
  </si>
  <si>
    <t>Test case 12:</t>
    <phoneticPr fontId="1" type="noConversion"/>
  </si>
  <si>
    <t xml:space="preserve">Interpretation of Statistics (message type: 60) </t>
    <phoneticPr fontId="1" type="noConversion"/>
  </si>
  <si>
    <t>Test case 13:</t>
    <phoneticPr fontId="1" type="noConversion"/>
  </si>
  <si>
    <t>Interpretation of Market Turnover (message type: 61)</t>
    <phoneticPr fontId="1" type="noConversion"/>
  </si>
  <si>
    <t>Test case 14:</t>
    <phoneticPr fontId="1" type="noConversion"/>
  </si>
  <si>
    <t>Interpretation of Yield (message type: 44)</t>
    <phoneticPr fontId="1" type="noConversion"/>
  </si>
  <si>
    <t>Test case 15:</t>
    <phoneticPr fontId="1" type="noConversion"/>
  </si>
  <si>
    <t>Interpretation of News (message type: 22)</t>
    <phoneticPr fontId="1" type="noConversion"/>
  </si>
  <si>
    <t>Test case 16:</t>
    <phoneticPr fontId="1" type="noConversion"/>
  </si>
  <si>
    <t>Interpretation of Index Definition (message type: 70)</t>
    <phoneticPr fontId="1" type="noConversion"/>
  </si>
  <si>
    <t>Test case 17:</t>
    <phoneticPr fontId="1" type="noConversion"/>
  </si>
  <si>
    <t>Interpretation of Index Data (message type: 71)</t>
    <phoneticPr fontId="1" type="noConversion"/>
  </si>
  <si>
    <t>Part B - Trade Data &amp; Order Booking Building</t>
    <phoneticPr fontId="1" type="noConversion"/>
  </si>
  <si>
    <t>Test case 18:</t>
    <phoneticPr fontId="1" type="noConversion"/>
  </si>
  <si>
    <t>Interpretation of Trade Data, Order Book and Broker Queue (message type: 30, 31, 32, 33, 34, 50, 51, 52, 53, 54)</t>
    <phoneticPr fontId="1" type="noConversion"/>
  </si>
  <si>
    <t>Test case 19:</t>
    <phoneticPr fontId="1" type="noConversion"/>
  </si>
  <si>
    <t>Interpretation of Order Imbalance (message type: 56)</t>
    <phoneticPr fontId="1" type="noConversion"/>
  </si>
  <si>
    <t>Test case 20:</t>
    <phoneticPr fontId="1" type="noConversion"/>
  </si>
  <si>
    <t>Interpretation of Stock Connect Daily Quota Balance (message type: 80)</t>
    <phoneticPr fontId="1" type="noConversion"/>
  </si>
  <si>
    <t>Test case 21:</t>
    <phoneticPr fontId="1" type="noConversion"/>
  </si>
  <si>
    <t>Interpretation of Stock Connect Market Turnover (message type: 81)</t>
    <phoneticPr fontId="1" type="noConversion"/>
  </si>
  <si>
    <t>Session 2: Data Recovery (Refresh Service)</t>
    <phoneticPr fontId="1" type="noConversion"/>
  </si>
  <si>
    <t>Final Image of Market Definition (message type: 10)</t>
    <phoneticPr fontId="1" type="noConversion"/>
  </si>
  <si>
    <t>Final Image of Securities Definition (message type: 11)</t>
    <phoneticPr fontId="1" type="noConversion"/>
  </si>
  <si>
    <t>Final Image of Currency Rate (message type: 14)</t>
    <phoneticPr fontId="1" type="noConversion"/>
  </si>
  <si>
    <t>Final Image of Trading Session Status (message type: 20)</t>
    <phoneticPr fontId="1" type="noConversion"/>
  </si>
  <si>
    <t>Final Image of Nominal Price (message type: 40)</t>
    <phoneticPr fontId="1" type="noConversion"/>
  </si>
  <si>
    <t>Final Image of Statistics (message type: 60)</t>
    <phoneticPr fontId="1" type="noConversion"/>
  </si>
  <si>
    <t>Final Image of Market Turnover (message type: 61)</t>
    <phoneticPr fontId="1" type="noConversion"/>
  </si>
  <si>
    <t>Final Image of Order Book and Broker Queue (message type: 30, 31, 32, 53, 54)</t>
    <phoneticPr fontId="1" type="noConversion"/>
  </si>
  <si>
    <t>Session 3: Data Recovery (Line Arbitration &amp; Retransmission)</t>
    <phoneticPr fontId="1" type="noConversion"/>
  </si>
  <si>
    <t>Message gap in Line A or Line B, Trade Tickers (message type: 52)</t>
    <phoneticPr fontId="1" type="noConversion"/>
  </si>
  <si>
    <t>Message gap in Line A or Line B, Trade (message type: 50)</t>
    <phoneticPr fontId="1" type="noConversion"/>
  </si>
  <si>
    <t>Message gap in Line A and Line B, Trade Tickers (message type: 52)</t>
    <phoneticPr fontId="1" type="noConversion"/>
  </si>
  <si>
    <t>Message gap in Line A and Line B, Trade (message type: 50)</t>
    <phoneticPr fontId="1" type="noConversion"/>
  </si>
  <si>
    <t>Session 4: Performance / Capacity</t>
    <phoneticPr fontId="1" type="noConversion"/>
  </si>
  <si>
    <t>50% of installed maximum</t>
    <phoneticPr fontId="1" type="noConversion"/>
  </si>
  <si>
    <t>100% of installed maximum</t>
    <phoneticPr fontId="1" type="noConversion"/>
  </si>
  <si>
    <t>Production Reply</t>
    <phoneticPr fontId="1" type="noConversion"/>
  </si>
  <si>
    <t>1i)</t>
    <phoneticPr fontId="1" type="noConversion"/>
  </si>
  <si>
    <t xml:space="preserve">Handling of Control Messages </t>
  </si>
  <si>
    <t>1ii)</t>
    <phoneticPr fontId="1" type="noConversion"/>
  </si>
  <si>
    <t>Handling of Market Data Messages</t>
  </si>
  <si>
    <t>A.</t>
  </si>
  <si>
    <t>Message Decoding</t>
    <phoneticPr fontId="1" type="noConversion"/>
  </si>
  <si>
    <t>To enable clients to verify the ability of their system to correctly interpret each data element received from OMD</t>
    <phoneticPr fontId="1" type="noConversion"/>
  </si>
  <si>
    <t>B.</t>
  </si>
  <si>
    <t>Order Book Building</t>
    <phoneticPr fontId="1" type="noConversion"/>
  </si>
  <si>
    <t>To enable clients to verify the logic in their applications to construct market depth or price depth information from OMD data</t>
    <phoneticPr fontId="1" type="noConversion"/>
  </si>
  <si>
    <t xml:space="preserve">Handling of Control Messages </t>
    <phoneticPr fontId="1" type="noConversion"/>
  </si>
  <si>
    <r>
      <t>Heartbeat</t>
    </r>
    <r>
      <rPr>
        <sz val="11"/>
        <color theme="1"/>
        <rFont val="Arial"/>
        <family val="2"/>
      </rPr>
      <t xml:space="preserve"> messages in all multicast channels in Line A and/or Line B</t>
    </r>
  </si>
  <si>
    <t>Control Messages
(3.4.1)</t>
    <phoneticPr fontId="1" type="noConversion"/>
  </si>
  <si>
    <t>ü</t>
    <phoneticPr fontId="1" type="noConversion"/>
  </si>
  <si>
    <t>Clients should be able to check system/line healthiness by Heartbeat messages</t>
    <phoneticPr fontId="1" type="noConversion"/>
  </si>
  <si>
    <r>
      <t>Sequence Reset</t>
    </r>
    <r>
      <rPr>
        <sz val="11"/>
        <color theme="1"/>
        <rFont val="Arial"/>
        <family val="2"/>
      </rPr>
      <t xml:space="preserve"> messages in all multicast channels at Start of Day</t>
    </r>
  </si>
  <si>
    <t>Control Messages
(3.4.2)</t>
    <phoneticPr fontId="1" type="noConversion"/>
  </si>
  <si>
    <t xml:space="preserve">Upon receipt of Sequence Reset messages, Clients should clear all cached data, subscribe to the refresh channels for current market state then process (cached) real-time messages.  </t>
  </si>
  <si>
    <t>Handling of Market Data Messages</t>
    <phoneticPr fontId="1" type="noConversion"/>
  </si>
  <si>
    <t>Part A: Message Decoding</t>
    <phoneticPr fontId="1" type="noConversion"/>
  </si>
  <si>
    <r>
      <t>Market Definition (10)</t>
    </r>
    <r>
      <rPr>
        <sz val="11"/>
        <color theme="1"/>
        <rFont val="Arial"/>
        <family val="2"/>
      </rPr>
      <t xml:space="preserve"> messages covering all markets</t>
    </r>
  </si>
  <si>
    <t>Reference Data
(3.7.1)</t>
    <phoneticPr fontId="1" type="noConversion"/>
  </si>
  <si>
    <r>
      <t>Security Definition (11)</t>
    </r>
    <r>
      <rPr>
        <sz val="11"/>
        <color theme="1"/>
        <rFont val="Arial"/>
        <family val="2"/>
      </rPr>
      <t xml:space="preserve"> messages covering</t>
    </r>
  </si>
  <si>
    <t>Reference Data
(3.7.2)</t>
    <phoneticPr fontId="1" type="noConversion"/>
  </si>
  <si>
    <r>
      <t xml:space="preserve">(i) all available </t>
    </r>
    <r>
      <rPr>
        <u/>
        <sz val="11"/>
        <color theme="1"/>
        <rFont val="Arial"/>
        <family val="2"/>
      </rPr>
      <t xml:space="preserve">InstrumentType
</t>
    </r>
    <r>
      <rPr>
        <sz val="11"/>
        <color theme="1"/>
        <rFont val="Arial"/>
        <family val="2"/>
      </rPr>
      <t>(ii) 0, 1 &amp; 20</t>
    </r>
    <r>
      <rPr>
        <u/>
        <sz val="11"/>
        <color theme="1"/>
        <rFont val="Arial"/>
        <family val="2"/>
      </rPr>
      <t xml:space="preserve"> NoUnderlyingSecurities 
</t>
    </r>
    <r>
      <rPr>
        <sz val="11"/>
        <color theme="1"/>
        <rFont val="Arial"/>
        <family val="2"/>
      </rPr>
      <t>(iii) securities in all markets
(iv) securities with non-blank FreeText</t>
    </r>
  </si>
  <si>
    <r>
      <t>Liquidity Provider (13)</t>
    </r>
    <r>
      <rPr>
        <sz val="11"/>
        <color theme="1"/>
        <rFont val="Arial"/>
        <family val="2"/>
      </rPr>
      <t xml:space="preserve"> messages with at least one with </t>
    </r>
    <r>
      <rPr>
        <u/>
        <sz val="11"/>
        <color theme="1"/>
        <rFont val="Arial"/>
        <family val="2"/>
      </rPr>
      <t>NoLiquidityProviders</t>
    </r>
    <r>
      <rPr>
        <sz val="11"/>
        <color theme="1"/>
        <rFont val="Arial"/>
        <family val="2"/>
      </rPr>
      <t xml:space="preserve"> set to each of the value 1 &amp; 50</t>
    </r>
  </si>
  <si>
    <t>Reference Data
(3.7.3)</t>
    <phoneticPr fontId="1" type="noConversion"/>
  </si>
  <si>
    <r>
      <t>Currency Rate (14)</t>
    </r>
    <r>
      <rPr>
        <sz val="11"/>
        <color theme="1"/>
        <rFont val="Arial"/>
        <family val="2"/>
      </rPr>
      <t xml:space="preserve"> messages covering all currencies currently available in HKEX Securities Market</t>
    </r>
  </si>
  <si>
    <t>Reference Data
(3.7.4)</t>
    <phoneticPr fontId="1" type="noConversion"/>
  </si>
  <si>
    <r>
      <t>Trading Session Status (20)</t>
    </r>
    <r>
      <rPr>
        <sz val="11"/>
        <color theme="1"/>
        <rFont val="Arial"/>
        <family val="2"/>
      </rPr>
      <t xml:space="preserve"> messages covering the full range of values in </t>
    </r>
    <r>
      <rPr>
        <u/>
        <sz val="11"/>
        <color theme="1"/>
        <rFont val="Arial"/>
        <family val="2"/>
      </rPr>
      <t>TradingSessionSubID</t>
    </r>
    <r>
      <rPr>
        <sz val="11"/>
        <color theme="1"/>
        <rFont val="Arial"/>
        <family val="2"/>
      </rPr>
      <t xml:space="preserve">, </t>
    </r>
    <r>
      <rPr>
        <u/>
        <sz val="11"/>
        <color theme="1"/>
        <rFont val="Arial"/>
        <family val="2"/>
      </rPr>
      <t>TradingSesStatus</t>
    </r>
    <r>
      <rPr>
        <sz val="11"/>
        <color theme="1"/>
        <rFont val="Arial"/>
        <family val="2"/>
      </rPr>
      <t xml:space="preserve"> &amp; </t>
    </r>
    <r>
      <rPr>
        <u/>
        <sz val="11"/>
        <color theme="1"/>
        <rFont val="Arial"/>
        <family val="2"/>
      </rPr>
      <t>TradingSesControlFlag</t>
    </r>
  </si>
  <si>
    <t>Status Data
(3.8.1)</t>
    <phoneticPr fontId="1" type="noConversion"/>
  </si>
  <si>
    <r>
      <t>Security Status (21)</t>
    </r>
    <r>
      <rPr>
        <sz val="11"/>
        <color theme="1"/>
        <rFont val="Arial"/>
        <family val="2"/>
      </rPr>
      <t xml:space="preserve"> messages will be sent with </t>
    </r>
    <r>
      <rPr>
        <u/>
        <sz val="11"/>
        <color theme="1"/>
        <rFont val="Arial"/>
        <family val="2"/>
      </rPr>
      <t>SecurityTradingStatus</t>
    </r>
    <r>
      <rPr>
        <sz val="11"/>
        <color theme="1"/>
        <rFont val="Arial"/>
        <family val="2"/>
      </rPr>
      <t xml:space="preserve"> set to 2 (Trading Halt) &amp; 3 (Resume) at Start of Day and Intraday</t>
    </r>
  </si>
  <si>
    <t>Status Data
(3.8.2)</t>
    <phoneticPr fontId="1" type="noConversion"/>
  </si>
  <si>
    <t>Test Case 6</t>
    <phoneticPr fontId="1" type="noConversion"/>
  </si>
  <si>
    <r>
      <t>Closing Price (62)</t>
    </r>
    <r>
      <rPr>
        <sz val="11"/>
        <color theme="1"/>
        <rFont val="Arial"/>
        <family val="2"/>
      </rPr>
      <t xml:space="preserve"> messages covering majority non-zero closing price and a few zero closing price (for new securities without order/trade activities)</t>
    </r>
  </si>
  <si>
    <t>Trade &amp; Price Data
(3.10.4)</t>
    <phoneticPr fontId="1" type="noConversion"/>
  </si>
  <si>
    <t>Test Case 7</t>
    <phoneticPr fontId="1" type="noConversion"/>
  </si>
  <si>
    <r>
      <t>Nominal Price (40)</t>
    </r>
    <r>
      <rPr>
        <sz val="11"/>
        <color theme="1"/>
        <rFont val="Arial"/>
        <family val="2"/>
      </rPr>
      <t xml:space="preserve"> messages covering majority non-zero nominal price and a few zero nominal price (for new securities without order/trade activities)</t>
    </r>
  </si>
  <si>
    <t>Trade &amp; Price Data
(3.10.5)</t>
    <phoneticPr fontId="1" type="noConversion"/>
  </si>
  <si>
    <t>Test Case 8</t>
    <phoneticPr fontId="1" type="noConversion"/>
  </si>
  <si>
    <r>
      <t>Indicative Equilibrium Price (41)</t>
    </r>
    <r>
      <rPr>
        <sz val="11"/>
        <color theme="1"/>
        <rFont val="Arial"/>
        <family val="2"/>
      </rPr>
      <t xml:space="preserve"> messages covering that during Auction Session (majority non-zero and some zero IEP) and after Auction Matching (all zero IEP)</t>
    </r>
  </si>
  <si>
    <t>Trade &amp; Price Data
(3.10.6)</t>
    <phoneticPr fontId="1" type="noConversion"/>
  </si>
  <si>
    <t>Test Case 9</t>
    <phoneticPr fontId="1" type="noConversion"/>
  </si>
  <si>
    <t>2.10</t>
    <phoneticPr fontId="1" type="noConversion"/>
  </si>
  <si>
    <r>
      <t>Reference Price (43)</t>
    </r>
    <r>
      <rPr>
        <sz val="11"/>
        <color theme="1"/>
        <rFont val="Arial"/>
        <family val="2"/>
      </rPr>
      <t xml:space="preserve"> messages will be sent to provide the reference price, lower and upper price limits for order input during an applicable auction session. For CAS (Closing Auction Session), a Reference Price message is generated at the start of the session for all the securities tradable on the day, regardless of whether it is a CAS applicable security or not. No Reference Price messages are sent for (POS) Pre-Opening Session. </t>
    </r>
  </si>
  <si>
    <t>Trade &amp; Price Data
(3.10.7)</t>
    <phoneticPr fontId="1" type="noConversion"/>
  </si>
  <si>
    <t>Test Case 10</t>
    <phoneticPr fontId="1" type="noConversion"/>
  </si>
  <si>
    <r>
      <t>VCM Trigger (23)</t>
    </r>
    <r>
      <rPr>
        <sz val="11"/>
        <color theme="1"/>
        <rFont val="Arial"/>
        <family val="2"/>
      </rPr>
      <t xml:space="preserve"> messages will be sent intraday for VCM triggered if a stock is ± 10% away from the last traded price 5-min ago</t>
    </r>
  </si>
  <si>
    <t>Trade &amp; Price Data
(3.10.8)</t>
    <phoneticPr fontId="1" type="noConversion"/>
  </si>
  <si>
    <t>Test Case 11</t>
    <phoneticPr fontId="1" type="noConversion"/>
  </si>
  <si>
    <r>
      <t>Statistics (60)</t>
    </r>
    <r>
      <rPr>
        <sz val="11"/>
        <color theme="1"/>
        <rFont val="Arial"/>
        <family val="2"/>
      </rPr>
      <t xml:space="preserve"> messages covering both shortsell and non-shortsell securities and securities with some of the statistics data unavailable, e.g. </t>
    </r>
    <r>
      <rPr>
        <u/>
        <sz val="11"/>
        <color theme="1"/>
        <rFont val="Arial"/>
        <family val="2"/>
      </rPr>
      <t>HighPrice</t>
    </r>
    <r>
      <rPr>
        <sz val="11"/>
        <color theme="1"/>
        <rFont val="Arial"/>
        <family val="2"/>
      </rPr>
      <t xml:space="preserve">, </t>
    </r>
    <r>
      <rPr>
        <u/>
        <sz val="11"/>
        <color theme="1"/>
        <rFont val="Arial"/>
        <family val="2"/>
      </rPr>
      <t>LowPrice</t>
    </r>
    <r>
      <rPr>
        <sz val="11"/>
        <color theme="1"/>
        <rFont val="Arial"/>
        <family val="2"/>
      </rPr>
      <t xml:space="preserve">, </t>
    </r>
    <r>
      <rPr>
        <u/>
        <sz val="11"/>
        <color theme="1"/>
        <rFont val="Arial"/>
        <family val="2"/>
      </rPr>
      <t>Turnover</t>
    </r>
    <r>
      <rPr>
        <sz val="11"/>
        <color theme="1"/>
        <rFont val="Arial"/>
        <family val="2"/>
      </rPr>
      <t xml:space="preserve">, </t>
    </r>
    <r>
      <rPr>
        <u/>
        <sz val="11"/>
        <color theme="1"/>
        <rFont val="Arial"/>
        <family val="2"/>
      </rPr>
      <t>SharesTraded</t>
    </r>
    <r>
      <rPr>
        <sz val="11"/>
        <color theme="1"/>
        <rFont val="Arial"/>
        <family val="2"/>
      </rPr>
      <t xml:space="preserve">, </t>
    </r>
    <r>
      <rPr>
        <u/>
        <sz val="11"/>
        <color theme="1"/>
        <rFont val="Arial"/>
        <family val="2"/>
      </rPr>
      <t>LastPrice</t>
    </r>
    <r>
      <rPr>
        <sz val="11"/>
        <color theme="1"/>
        <rFont val="Arial"/>
        <family val="2"/>
      </rPr>
      <t xml:space="preserve"> if no order/trades activities for the securities</t>
    </r>
  </si>
  <si>
    <t>Value Added Data
(3.11.1)</t>
    <phoneticPr fontId="1" type="noConversion"/>
  </si>
  <si>
    <t>Test Case 12</t>
    <phoneticPr fontId="1" type="noConversion"/>
  </si>
  <si>
    <r>
      <t xml:space="preserve">Market Turnover (61) </t>
    </r>
    <r>
      <rPr>
        <sz val="11"/>
        <color theme="1"/>
        <rFont val="Arial"/>
        <family val="2"/>
      </rPr>
      <t xml:space="preserve"> message covering all markets and all available currencies available in HKEX Securities Market</t>
    </r>
  </si>
  <si>
    <t>Value Added Data
(3.11.2)</t>
    <phoneticPr fontId="1" type="noConversion"/>
  </si>
  <si>
    <t>Test Case 13</t>
    <phoneticPr fontId="1" type="noConversion"/>
  </si>
  <si>
    <r>
      <t xml:space="preserve">Yield (44) </t>
    </r>
    <r>
      <rPr>
        <sz val="11"/>
        <color theme="1"/>
        <rFont val="Arial"/>
        <family val="2"/>
      </rPr>
      <t xml:space="preserve">messages covering non-zero </t>
    </r>
    <r>
      <rPr>
        <u/>
        <sz val="11"/>
        <color theme="1"/>
        <rFont val="Arial"/>
        <family val="2"/>
      </rPr>
      <t>Yield</t>
    </r>
    <r>
      <rPr>
        <sz val="11"/>
        <color theme="1"/>
        <rFont val="Arial"/>
        <family val="2"/>
      </rPr>
      <t xml:space="preserve"> and zero </t>
    </r>
    <r>
      <rPr>
        <u/>
        <sz val="11"/>
        <color theme="1"/>
        <rFont val="Arial"/>
        <family val="2"/>
      </rPr>
      <t>Yield</t>
    </r>
    <r>
      <rPr>
        <sz val="11"/>
        <color theme="1"/>
        <rFont val="Arial"/>
        <family val="2"/>
      </rPr>
      <t xml:space="preserve"> (i.e. yield is not available).</t>
    </r>
  </si>
  <si>
    <t>Value Added Data
(3.11.3)</t>
    <phoneticPr fontId="1" type="noConversion"/>
  </si>
  <si>
    <t>Test Case 14</t>
    <phoneticPr fontId="1" type="noConversion"/>
  </si>
  <si>
    <r>
      <t>News (22)</t>
    </r>
    <r>
      <rPr>
        <sz val="11"/>
        <color theme="1"/>
        <rFont val="Arial"/>
        <family val="2"/>
      </rPr>
      <t xml:space="preserve"> messages covering multiple segmented news and news with zero and maximum values for </t>
    </r>
    <r>
      <rPr>
        <u/>
        <sz val="11"/>
        <color theme="1"/>
        <rFont val="Arial"/>
        <family val="2"/>
      </rPr>
      <t xml:space="preserve">NoSecurityCodes, </t>
    </r>
    <r>
      <rPr>
        <sz val="11"/>
        <color theme="1"/>
        <rFont val="Arial"/>
        <family val="2"/>
      </rPr>
      <t xml:space="preserve"> </t>
    </r>
    <r>
      <rPr>
        <u/>
        <sz val="11"/>
        <color theme="1"/>
        <rFont val="Arial"/>
        <family val="2"/>
      </rPr>
      <t>NoMarketCodes</t>
    </r>
    <r>
      <rPr>
        <sz val="11"/>
        <color theme="1"/>
        <rFont val="Arial"/>
        <family val="2"/>
      </rPr>
      <t xml:space="preserve"> and </t>
    </r>
    <r>
      <rPr>
        <u/>
        <sz val="11"/>
        <color theme="1"/>
        <rFont val="Arial"/>
        <family val="2"/>
      </rPr>
      <t>NoNewsLines</t>
    </r>
  </si>
  <si>
    <t>News
(3.12.1)</t>
    <phoneticPr fontId="1" type="noConversion"/>
  </si>
  <si>
    <t>Test Case 15</t>
    <phoneticPr fontId="1" type="noConversion"/>
  </si>
  <si>
    <r>
      <t>Index Definition (70)</t>
    </r>
    <r>
      <rPr>
        <sz val="11"/>
        <color theme="1"/>
        <rFont val="Arial"/>
        <family val="2"/>
      </rPr>
      <t xml:space="preserve"> messages covering all indexes offered in OMD Index datafeed product</t>
    </r>
  </si>
  <si>
    <t>Index Data
(3.13.1)</t>
    <phoneticPr fontId="1" type="noConversion"/>
  </si>
  <si>
    <t>Test Case 16</t>
    <phoneticPr fontId="1" type="noConversion"/>
  </si>
  <si>
    <r>
      <t>Index Data (71)</t>
    </r>
    <r>
      <rPr>
        <sz val="11"/>
        <color theme="1"/>
        <rFont val="Arial"/>
        <family val="2"/>
      </rPr>
      <t xml:space="preserve"> messages covering all indexes offered in OMD Index with some of the messages with Null and/or populated values for some of the fields</t>
    </r>
  </si>
  <si>
    <t>Index Data
(3.13.2)</t>
    <phoneticPr fontId="1" type="noConversion"/>
  </si>
  <si>
    <t>Test Case 17</t>
    <phoneticPr fontId="1" type="noConversion"/>
  </si>
  <si>
    <t>Part B: Order Book Building</t>
    <phoneticPr fontId="1" type="noConversion"/>
  </si>
  <si>
    <r>
      <t xml:space="preserve">A series of book messages covering all possible book operations for </t>
    </r>
    <r>
      <rPr>
        <u/>
        <sz val="11"/>
        <color theme="1"/>
        <rFont val="Arial"/>
        <family val="2"/>
      </rPr>
      <t>Bid</t>
    </r>
    <r>
      <rPr>
        <sz val="11"/>
        <color theme="1"/>
        <rFont val="Arial"/>
        <family val="2"/>
      </rPr>
      <t>/</t>
    </r>
    <r>
      <rPr>
        <u/>
        <sz val="11"/>
        <color theme="1"/>
        <rFont val="Arial"/>
        <family val="2"/>
      </rPr>
      <t>Offer</t>
    </r>
    <r>
      <rPr>
        <sz val="11"/>
        <color theme="1"/>
        <rFont val="Arial"/>
        <family val="2"/>
      </rPr>
      <t xml:space="preserve"> orders </t>
    </r>
  </si>
  <si>
    <t>Order Book Data</t>
    <phoneticPr fontId="1" type="noConversion"/>
  </si>
  <si>
    <t>Test Case 18</t>
    <phoneticPr fontId="1" type="noConversion"/>
  </si>
  <si>
    <t>during various trading sessions in a normal trading day</t>
    <phoneticPr fontId="1" type="noConversion"/>
  </si>
  <si>
    <t>(3.9.1 – 3.9.7)</t>
    <phoneticPr fontId="1" type="noConversion"/>
  </si>
  <si>
    <t>Section A</t>
    <phoneticPr fontId="1" type="noConversion"/>
  </si>
  <si>
    <t>Section B</t>
    <phoneticPr fontId="1" type="noConversion"/>
  </si>
  <si>
    <r>
      <t>Aggregate Order Book Update (53)</t>
    </r>
    <r>
      <rPr>
        <sz val="11"/>
        <color theme="1"/>
        <rFont val="Arial"/>
        <family val="2"/>
      </rPr>
      <t xml:space="preserve"> messages covering all possible aggregate book </t>
    </r>
  </si>
  <si>
    <t>Section C</t>
    <phoneticPr fontId="1" type="noConversion"/>
  </si>
  <si>
    <t xml:space="preserve">management operations </t>
  </si>
  <si>
    <r>
      <t xml:space="preserve">Broker Queue (54) </t>
    </r>
    <r>
      <rPr>
        <sz val="11"/>
        <color theme="1"/>
        <rFont val="Arial"/>
        <family val="2"/>
      </rPr>
      <t xml:space="preserve">messages covering empty broker queue, broker queues with more than </t>
    </r>
  </si>
  <si>
    <t>Section D</t>
    <phoneticPr fontId="1" type="noConversion"/>
  </si>
  <si>
    <t xml:space="preserve">1 spread broker information, broker queues with exactly 40 entries and broker queues </t>
    <phoneticPr fontId="1" type="noConversion"/>
  </si>
  <si>
    <t>with more than 40 entries in the book</t>
    <phoneticPr fontId="1" type="noConversion"/>
  </si>
  <si>
    <r>
      <t>Order Imbalance (56)</t>
    </r>
    <r>
      <rPr>
        <sz val="11"/>
        <color theme="1"/>
        <rFont val="Arial"/>
        <family val="2"/>
      </rPr>
      <t xml:space="preserve"> will be sent to provide order imbalance information at the Indicative Equilibrium Price (IEP) during theClosing Auction Session (CAS).</t>
    </r>
  </si>
  <si>
    <t>Order Book Data
(3.9.8)</t>
    <phoneticPr fontId="1" type="noConversion"/>
  </si>
  <si>
    <t>Test Case 19</t>
    <phoneticPr fontId="1" type="noConversion"/>
  </si>
  <si>
    <t>2.20</t>
    <phoneticPr fontId="1" type="noConversion"/>
  </si>
  <si>
    <r>
      <t>Trade (50)</t>
    </r>
    <r>
      <rPr>
        <sz val="11"/>
        <color theme="1"/>
        <rFont val="Arial"/>
        <family val="2"/>
      </rPr>
      <t xml:space="preserve"> messages covering different </t>
    </r>
    <r>
      <rPr>
        <u/>
        <sz val="11"/>
        <color theme="1"/>
        <rFont val="Arial"/>
        <family val="2"/>
      </rPr>
      <t>TrdType</t>
    </r>
  </si>
  <si>
    <t>Trade &amp; Price Data
(3.10.1)</t>
    <phoneticPr fontId="1" type="noConversion"/>
  </si>
  <si>
    <t>Section E</t>
    <phoneticPr fontId="1" type="noConversion"/>
  </si>
  <si>
    <r>
      <t>Trade Cancel</t>
    </r>
    <r>
      <rPr>
        <sz val="11"/>
        <color theme="1"/>
        <rFont val="Arial"/>
        <family val="2"/>
      </rPr>
      <t xml:space="preserve"> </t>
    </r>
    <r>
      <rPr>
        <i/>
        <sz val="11"/>
        <color theme="1"/>
        <rFont val="Arial"/>
        <family val="2"/>
      </rPr>
      <t xml:space="preserve">(51) </t>
    </r>
    <r>
      <rPr>
        <sz val="11"/>
        <color theme="1"/>
        <rFont val="Arial"/>
        <family val="2"/>
      </rPr>
      <t>message will be sent. This will generate a new trade ticker that should also be processed</t>
    </r>
  </si>
  <si>
    <t>Trade &amp; Price Data
(3.10.2)</t>
    <phoneticPr fontId="1" type="noConversion"/>
  </si>
  <si>
    <r>
      <t>Trade Ticker (52)</t>
    </r>
    <r>
      <rPr>
        <sz val="11"/>
        <color theme="1"/>
        <rFont val="Arial"/>
        <family val="2"/>
      </rPr>
      <t xml:space="preserve"> messages covering different </t>
    </r>
    <r>
      <rPr>
        <u/>
        <sz val="11"/>
        <color theme="1"/>
        <rFont val="Arial"/>
        <family val="2"/>
      </rPr>
      <t xml:space="preserve">TrdType </t>
    </r>
    <r>
      <rPr>
        <sz val="11"/>
        <color theme="1"/>
        <rFont val="Arial"/>
        <family val="2"/>
      </rPr>
      <t xml:space="preserve">and at least one of the messages with </t>
    </r>
    <r>
      <rPr>
        <u/>
        <sz val="11"/>
        <color theme="1"/>
        <rFont val="Arial"/>
        <family val="2"/>
      </rPr>
      <t>TrdCancelFlag</t>
    </r>
    <r>
      <rPr>
        <sz val="11"/>
        <color theme="1"/>
        <rFont val="Arial"/>
        <family val="2"/>
      </rPr>
      <t xml:space="preserve"> set on and non-zero </t>
    </r>
    <r>
      <rPr>
        <u/>
        <sz val="11"/>
        <color theme="1"/>
        <rFont val="Arial"/>
        <family val="2"/>
      </rPr>
      <t>AggregateQuantity</t>
    </r>
    <r>
      <rPr>
        <sz val="11"/>
        <color theme="1"/>
        <rFont val="Arial"/>
        <family val="2"/>
      </rPr>
      <t xml:space="preserve"> to set example for partial ticker cancel</t>
    </r>
  </si>
  <si>
    <t>Trade &amp; Price Data
(3.10.3)</t>
    <phoneticPr fontId="1" type="noConversion"/>
  </si>
  <si>
    <t>Section F</t>
    <phoneticPr fontId="1" type="noConversion"/>
  </si>
  <si>
    <t>Expected Result for Test Conditions 2.1 – 2.22:</t>
  </si>
  <si>
    <t>Clients are able to extract the market data messages encapsulated in the multicast packets and to decode the messages according to the OMD Interface Specifications for display and/or further processing.  The final image of specific securities/indexes/news should match the expected results provided in the Answer Book.</t>
    <phoneticPr fontId="1" type="noConversion"/>
  </si>
  <si>
    <t>Clients are able to build the correct aggregate order book, full board lot order book, full odd lot order book and conflated broker queue comprising spread and broker information.  The final book and broker queue image of specific securities should match perfectly the expected results provided in the Answer Book.</t>
  </si>
  <si>
    <r>
      <t xml:space="preserve">Stock Connect Daily Quota Balance (80) </t>
    </r>
    <r>
      <rPr>
        <sz val="11"/>
        <color theme="1"/>
        <rFont val="Arial"/>
        <family val="2"/>
      </rPr>
      <t>message covering non-zero DQB and zero DQB</t>
    </r>
  </si>
  <si>
    <t>Stock Connect Data
(3.14.1)</t>
    <phoneticPr fontId="1" type="noConversion"/>
  </si>
  <si>
    <t>Test Case 20</t>
    <phoneticPr fontId="1" type="noConversion"/>
  </si>
  <si>
    <r>
      <t xml:space="preserve">Stock Connect Market Turnover (81) </t>
    </r>
    <r>
      <rPr>
        <sz val="11"/>
        <color theme="1"/>
        <rFont val="Arial"/>
        <family val="2"/>
      </rPr>
      <t>message covering non-zero turnover and zero turnover</t>
    </r>
  </si>
  <si>
    <t>Stock Connect Data
(3.14.2)</t>
    <phoneticPr fontId="1" type="noConversion"/>
  </si>
  <si>
    <t>Test Case 21</t>
    <phoneticPr fontId="1" type="noConversion"/>
  </si>
  <si>
    <t xml:space="preserve">Data Recovery </t>
    <phoneticPr fontId="1" type="noConversion"/>
  </si>
  <si>
    <t>A gap will be introduced in Line A and/or Line B for the client to detect</t>
    <phoneticPr fontId="1" type="noConversion"/>
  </si>
  <si>
    <t>Gap Detection
(4.1)</t>
    <phoneticPr fontId="1" type="noConversion"/>
  </si>
  <si>
    <t>Refer to Test Cases in Session 4</t>
    <phoneticPr fontId="1" type="noConversion"/>
  </si>
  <si>
    <t>Clients are able to detect the gap in Line A and/or Line B.</t>
    <phoneticPr fontId="1" type="noConversion"/>
  </si>
  <si>
    <t>A gap will be introduced in a single line, either Line A or Line B. Client detects missing packets in one line and to process the packet from the other line, in other words, Client arbitrates and merges the duplicated contents received in Line A and Line B for subsequent processing</t>
    <phoneticPr fontId="1" type="noConversion"/>
  </si>
  <si>
    <t>Clients are able to merge the duplicated messages from Line A and Line B for different sets of dual multicast channels for subsequent message decoding and processing and able to detect gaps in the multicast packets received.  From there the Clients can arbitrate the two lines to fill in any gaps detected in any one of the two lines.</t>
    <phoneticPr fontId="1" type="noConversion"/>
  </si>
  <si>
    <t>A large gap will be introduced to both Line A and Line B expecting the Client to request the latest market state images from the refresh service</t>
    <phoneticPr fontId="1" type="noConversion"/>
  </si>
  <si>
    <t>Refresh
(3.6.1, 4.4)</t>
    <phoneticPr fontId="1" type="noConversion"/>
  </si>
  <si>
    <t>Clients are able to join the refresh channel and recover the latest market image up to the current point whilst processing real-time market data.</t>
    <phoneticPr fontId="1" type="noConversion"/>
  </si>
  <si>
    <t>Client correctly processes the Refresh Complete message and applies it to their current cache of market data.</t>
    <phoneticPr fontId="1" type="noConversion"/>
  </si>
  <si>
    <t>Retransmission Service</t>
    <phoneticPr fontId="1" type="noConversion"/>
  </si>
  <si>
    <t>Heartbeat messages in retransmission service</t>
    <phoneticPr fontId="1" type="noConversion"/>
  </si>
  <si>
    <t>Client sends Logon message with valid username expecting OMD to respond with a Logon Response message with SessionStatus set to 0 (Session Active)</t>
    <phoneticPr fontId="1" type="noConversion"/>
  </si>
  <si>
    <t>Retransmission
(3.5.1, 4.3)</t>
    <phoneticPr fontId="1" type="noConversion"/>
  </si>
  <si>
    <t>Client processes Logon Response message</t>
    <phoneticPr fontId="1" type="noConversion"/>
  </si>
  <si>
    <t>Retransmission
(3.5.2, 4.3)</t>
    <phoneticPr fontId="1" type="noConversion"/>
  </si>
  <si>
    <t>Test the reception of positive Retransmission Response:</t>
    <phoneticPr fontId="1" type="noConversion"/>
  </si>
  <si>
    <r>
      <t>Client sends</t>
    </r>
    <r>
      <rPr>
        <i/>
        <sz val="11"/>
        <color theme="1"/>
        <rFont val="Arial"/>
        <family val="2"/>
      </rPr>
      <t xml:space="preserve"> Retransmission Request </t>
    </r>
    <r>
      <rPr>
        <sz val="11"/>
        <color theme="1"/>
        <rFont val="Arial"/>
        <family val="2"/>
      </rPr>
      <t xml:space="preserve">message with valid channel ID and valid </t>
    </r>
    <r>
      <rPr>
        <u/>
        <sz val="11"/>
        <color theme="1"/>
        <rFont val="Arial"/>
        <family val="2"/>
      </rPr>
      <t>BeginSeqNum</t>
    </r>
    <r>
      <rPr>
        <sz val="11"/>
        <color theme="1"/>
        <rFont val="Arial"/>
        <family val="2"/>
      </rPr>
      <t xml:space="preserve"> / </t>
    </r>
    <r>
      <rPr>
        <u/>
        <sz val="11"/>
        <color theme="1"/>
        <rFont val="Arial"/>
        <family val="2"/>
      </rPr>
      <t>EndSeqNum</t>
    </r>
    <r>
      <rPr>
        <sz val="11"/>
        <color theme="1"/>
        <rFont val="Arial"/>
        <family val="2"/>
      </rPr>
      <t xml:space="preserve"> fields expecting OMD accepts its request with Retransmission Response set to 0 (Request accepted) </t>
    </r>
    <r>
      <rPr>
        <u/>
        <sz val="11"/>
        <color theme="1"/>
        <rFont val="Arial"/>
        <family val="2"/>
      </rPr>
      <t>RetransStatus</t>
    </r>
    <r>
      <rPr>
        <sz val="11"/>
        <color theme="1"/>
        <rFont val="Arial"/>
        <family val="2"/>
      </rPr>
      <t xml:space="preserve"> if the messages requested will not exceed any retransmission system limits as stated in the OMD Interface Specifications</t>
    </r>
  </si>
  <si>
    <t xml:space="preserve">Client processes Retransmission Response message. </t>
    <phoneticPr fontId="1" type="noConversion"/>
  </si>
  <si>
    <t>Retransmission
(3.5.4, 4.3)</t>
    <phoneticPr fontId="1" type="noConversion"/>
  </si>
  <si>
    <t>Client processes the requested lost messages in unicast transmission following receipt of a positive Retransmission Response message and can fill in the gap detected in real-time multicast channels for the subsequent processing</t>
    <phoneticPr fontId="1" type="noConversion"/>
  </si>
  <si>
    <t xml:space="preserve">Expected result for Test Conditions 4.1 - 4.6: </t>
    <phoneticPr fontId="1" type="noConversion"/>
  </si>
  <si>
    <t xml:space="preserve">Clients are able to detect missing packets, which contain trades or trade tickers, and are able to recover the missing messages from the retransmission server for continuation of real-time market data processing. </t>
    <phoneticPr fontId="1" type="noConversion"/>
  </si>
  <si>
    <t>The full trade and/or full trade tickers of specific securities/indexes should match perfectly the expected results provided in the Answer Book.</t>
    <phoneticPr fontId="1" type="noConversion"/>
  </si>
  <si>
    <t>Performance / Capacity</t>
    <phoneticPr fontId="1" type="noConversion"/>
  </si>
  <si>
    <t>Market Data will be disseminated at increasing rates on all OMD datafeed products.  Clients are expected to receive market data volume at a rate that will drive to the peak bandwidth requirements for each datafeed product.</t>
    <phoneticPr fontId="1" type="noConversion"/>
  </si>
  <si>
    <t>Performance Testing</t>
    <phoneticPr fontId="1" type="noConversion"/>
  </si>
  <si>
    <t>1.       50% of maximum</t>
  </si>
  <si>
    <t>2.       100% of maximum</t>
    <phoneticPr fontId="1" type="noConversion"/>
  </si>
  <si>
    <t>Clients must handle all rates without dropping data.  The Answer Book will provide the Sequence Number of the last message.  Clients should check their last Sequence Number that they receive against the provided number and make sure that there is no gap in the Sequence Number of messages received.</t>
    <phoneticPr fontId="1" type="noConversion"/>
  </si>
  <si>
    <t>Expected Result:</t>
    <phoneticPr fontId="1" type="noConversion"/>
  </si>
  <si>
    <t>Clients are able to handle full capacity for all of their subscribed OMD datafeed products in the same set of SDNet/2 or HSN circuits without losing multicast data, which is a symptom of an overloaded link in a chain.  The last Sequence Number received in each channel should be identical to the Sequence Number provided in this Answer Book.  Also the full trade and/or full trade tickers of specific securities/indexes should match perfectly the expected results provided in the Answer Book.</t>
    <phoneticPr fontId="1" type="noConversion"/>
  </si>
  <si>
    <t>5.1 Session 1: Message Decoding and Order Booking Building</t>
    <phoneticPr fontId="1" type="noConversion"/>
  </si>
  <si>
    <t>During this session, OMD disseminates all types of messages under various data scenarios.</t>
    <phoneticPr fontId="1" type="noConversion"/>
  </si>
  <si>
    <r>
      <t>Correct data values are provided for each of the test cases</t>
    </r>
    <r>
      <rPr>
        <sz val="11"/>
        <color theme="1"/>
        <rFont val="Arial"/>
        <family val="2"/>
      </rPr>
      <t>. Clents are required to verify the respective data values in your system to verify its correctness.</t>
    </r>
  </si>
  <si>
    <r>
      <t xml:space="preserve">For each case below, please check the box for each data item where your system records the </t>
    </r>
    <r>
      <rPr>
        <b/>
        <sz val="11"/>
        <color theme="1"/>
        <rFont val="Arial"/>
        <family val="2"/>
      </rPr>
      <t>Final Value</t>
    </r>
    <r>
      <rPr>
        <sz val="11"/>
        <color theme="1"/>
        <rFont val="Arial"/>
        <family val="2"/>
      </rPr>
      <t xml:space="preserve"> is same as the expected value. </t>
    </r>
  </si>
  <si>
    <r>
      <rPr>
        <b/>
        <sz val="11"/>
        <color theme="1"/>
        <rFont val="Arial"/>
        <family val="2"/>
      </rPr>
      <t>Bold</t>
    </r>
    <r>
      <rPr>
        <sz val="11"/>
        <color theme="1"/>
        <rFont val="Arial"/>
        <family val="2"/>
      </rPr>
      <t xml:space="preserve"> item(s) is/are key data field(s) of the message.</t>
    </r>
  </si>
  <si>
    <t>Case 1</t>
    <phoneticPr fontId="1" type="noConversion"/>
  </si>
  <si>
    <t>Case 2</t>
    <phoneticPr fontId="1" type="noConversion"/>
  </si>
  <si>
    <t>Case 3</t>
    <phoneticPr fontId="1" type="noConversion"/>
  </si>
  <si>
    <t>Case 4</t>
    <phoneticPr fontId="1" type="noConversion"/>
  </si>
  <si>
    <t>Case 6</t>
    <phoneticPr fontId="1" type="noConversion"/>
  </si>
  <si>
    <t>Case 7</t>
    <phoneticPr fontId="1" type="noConversion"/>
  </si>
  <si>
    <t>Case 8</t>
    <phoneticPr fontId="1" type="noConversion"/>
  </si>
  <si>
    <t>Case 10</t>
    <phoneticPr fontId="1" type="noConversion"/>
  </si>
  <si>
    <t>Case 11</t>
    <phoneticPr fontId="1" type="noConversion"/>
  </si>
  <si>
    <t>Case 12</t>
    <phoneticPr fontId="1" type="noConversion"/>
  </si>
  <si>
    <t>Case 13</t>
    <phoneticPr fontId="1" type="noConversion"/>
  </si>
  <si>
    <t>Case 14</t>
    <phoneticPr fontId="1" type="noConversion"/>
  </si>
  <si>
    <t>Case 15</t>
    <phoneticPr fontId="1" type="noConversion"/>
  </si>
  <si>
    <t>Case 16</t>
    <phoneticPr fontId="1" type="noConversion"/>
  </si>
  <si>
    <t>Case 17</t>
    <phoneticPr fontId="1" type="noConversion"/>
  </si>
  <si>
    <t>Case 20</t>
    <phoneticPr fontId="1" type="noConversion"/>
  </si>
  <si>
    <t>Case 21</t>
    <phoneticPr fontId="1" type="noConversion"/>
  </si>
  <si>
    <r>
      <t xml:space="preserve">For each case below, please check the box for each data item where your system records the value is same as the expected value with the coresponding </t>
    </r>
    <r>
      <rPr>
        <b/>
        <sz val="11"/>
        <color theme="1"/>
        <rFont val="Arial"/>
        <family val="2"/>
      </rPr>
      <t>SeqNum</t>
    </r>
  </si>
  <si>
    <t>Case 5</t>
    <phoneticPr fontId="1" type="noConversion"/>
  </si>
  <si>
    <t>Case 9</t>
    <phoneticPr fontId="1" type="noConversion"/>
  </si>
  <si>
    <t>Part B – Trade Data &amp; Order Book Building</t>
    <phoneticPr fontId="1" type="noConversion"/>
  </si>
  <si>
    <t>During the same session as Part A, OMD disseminates</t>
    <phoneticPr fontId="1" type="noConversion"/>
  </si>
  <si>
    <t>1. Trade message (i.e. Trade and Trade Cancel (SF and SP only) and Trade Ticker (SS only) and</t>
    <phoneticPr fontId="1" type="noConversion"/>
  </si>
  <si>
    <t xml:space="preserve">2. Order Book messages  (i.e. Add/Modify/Delete Order (SF only), Add/Delete Odd Lot Order (OLO only), Aggregate Order Book Update (SS and SP only) and Broker Queue (SS and CBQ only))   </t>
    <phoneticPr fontId="1" type="noConversion"/>
  </si>
  <si>
    <t xml:space="preserve">with various order activities. </t>
    <phoneticPr fontId="1" type="noConversion"/>
  </si>
  <si>
    <t>The full order book (for SF) and aggregate order book for the top 10 best bid and offers, or “10BBOs” (for SS and SP), as at the end of this test session</t>
    <phoneticPr fontId="1" type="noConversion"/>
  </si>
  <si>
    <t xml:space="preserve">as well as the complete trade record are provided for each of the test case below. Please check the box for each order book entry where your system records the same details as the expected details.  </t>
    <phoneticPr fontId="1" type="noConversion"/>
  </si>
  <si>
    <t>Case 18</t>
    <phoneticPr fontId="1" type="noConversion"/>
  </si>
  <si>
    <t>Clients are required to verify the respective order book recorded in your system matches against the results in this answer book.</t>
  </si>
  <si>
    <t>Bold item(s) is/are key data field(s) of the message.</t>
    <phoneticPr fontId="1" type="noConversion"/>
  </si>
  <si>
    <t>Case 19</t>
    <phoneticPr fontId="1" type="noConversion"/>
  </si>
  <si>
    <t>5.2 Session 2: Data Recovery (Refresh Service)</t>
    <phoneticPr fontId="1" type="noConversion"/>
  </si>
  <si>
    <t>During this session, OMD simulates missing packet scenarios to force the client application to reinstate the latest market states by requesting Refresh service.</t>
    <phoneticPr fontId="1" type="noConversion"/>
  </si>
  <si>
    <r>
      <t>The latest market states are provided</t>
    </r>
    <r>
      <rPr>
        <sz val="11"/>
        <color theme="1"/>
        <rFont val="Arial"/>
        <family val="2"/>
      </rPr>
      <t>.   Testers are required to verify the respective data values in your system and make sure that all are correct.</t>
    </r>
  </si>
  <si>
    <t xml:space="preserve">For each test case below, please check the box for each data item where your system records the same value as the expected value. </t>
    <phoneticPr fontId="1" type="noConversion"/>
  </si>
  <si>
    <t>Case 2</t>
  </si>
  <si>
    <t>Case 3</t>
  </si>
  <si>
    <t>Case 4</t>
  </si>
  <si>
    <t>Case 5</t>
  </si>
  <si>
    <t>Case 6</t>
  </si>
  <si>
    <t>Case 7</t>
  </si>
  <si>
    <t>Case 8</t>
  </si>
  <si>
    <t>5.3 Session 3: Data Recovery (Line Arbitration &amp; Retransmission)</t>
    <phoneticPr fontId="1" type="noConversion"/>
  </si>
  <si>
    <t xml:space="preserve">During this session, OMD simulates missing packet scenarios to force the client application to recover lost data </t>
  </si>
  <si>
    <t xml:space="preserve">(i) by line arbitration only; (ii) by retransmission only; and (iii) by either line arbitration or by retransmission.  </t>
  </si>
  <si>
    <r>
      <t>The recovered messages in each of the above scenarios are provided</t>
    </r>
    <r>
      <rPr>
        <sz val="11"/>
        <color theme="1"/>
        <rFont val="Arial"/>
        <family val="2"/>
      </rPr>
      <t xml:space="preserve">.  </t>
    </r>
  </si>
  <si>
    <t>Clients are required to verify the respective data values in your system and make sure that all are correct.</t>
  </si>
  <si>
    <t xml:space="preserve">During this session, OMD disseminates all types of messages under various data scenarios.  </t>
    <phoneticPr fontId="1" type="noConversion"/>
  </si>
  <si>
    <t>Correct data values are provided for each of the test cases below.  Testers are required to verify the respective data values in your system and make sure that all are correct.</t>
    <phoneticPr fontId="1" type="noConversion"/>
  </si>
  <si>
    <t xml:space="preserve">For each test case below, please check the box for each data item where your system records the same value as the expected value.  Bold item(s) is/are key data field(s) of the message. </t>
  </si>
  <si>
    <t>5.4 Session 4: Performance / Capacity</t>
    <phoneticPr fontId="1" type="noConversion"/>
  </si>
  <si>
    <t xml:space="preserve">During this session, OMD disseminates high volume data at increasing rate up to the OMD installed limit. </t>
  </si>
  <si>
    <t>Clients are required to verify if their application can handle the volume without data loss.</t>
  </si>
  <si>
    <t xml:space="preserve">This session comprises two sub-sessions for 50% and 100% of installed maximum data rate scenario separately.  </t>
  </si>
  <si>
    <t>Clients are required to clear their cached information before the start of each sub-session in order to properly verify their results.</t>
  </si>
  <si>
    <t>Please check the box for each scenario where your system can handle without data loss.</t>
    <phoneticPr fontId="1" type="noConversion"/>
  </si>
  <si>
    <r>
      <t xml:space="preserve">that can be requested for retransmission are set to </t>
    </r>
    <r>
      <rPr>
        <b/>
        <u/>
        <sz val="11"/>
        <color theme="1"/>
        <rFont val="Arial"/>
        <family val="2"/>
      </rPr>
      <t>1,000</t>
    </r>
    <r>
      <rPr>
        <sz val="11"/>
        <color theme="1"/>
        <rFont val="Arial"/>
        <family val="2"/>
      </rPr>
      <t>.</t>
    </r>
  </si>
  <si>
    <t>5.6 Production Replay</t>
    <phoneticPr fontId="1" type="noConversion"/>
  </si>
  <si>
    <t xml:space="preserve">During this session, OMD would have production replay.   </t>
    <phoneticPr fontId="1" type="noConversion"/>
  </si>
  <si>
    <t>Clients are required to go through this session verify if their application can handle it smoothly.</t>
    <phoneticPr fontId="1" type="noConversion"/>
  </si>
  <si>
    <t>To enable clients to verify the built-in process in their feed handlers for various emergency scenarios, for example, OMD failover to the disaster recovery site, OMD node failover</t>
  </si>
  <si>
    <t>11774978</t>
  </si>
  <si>
    <t>11780098</t>
  </si>
  <si>
    <t>11912450</t>
  </si>
  <si>
    <t>12210434</t>
  </si>
  <si>
    <t>Channel 81
(Stock Connect Market Feed Subscribers only)</t>
    <phoneticPr fontId="1" type="noConversion"/>
  </si>
  <si>
    <t>Channel 60
(SP/SF Subscribers receiving Conflated Broker Queue)</t>
    <phoneticPr fontId="1" type="noConversion"/>
  </si>
  <si>
    <t>Channel 44
(Index Feed Subscribers only)</t>
    <phoneticPr fontId="1" type="noConversion"/>
  </si>
  <si>
    <t>Channel 43
(Index Feed Subscribers only)</t>
    <phoneticPr fontId="1" type="noConversion"/>
  </si>
  <si>
    <t>Channel 42
(Index Feed Subscribers only)</t>
    <phoneticPr fontId="1" type="noConversion"/>
  </si>
  <si>
    <t>Channel 41
(Index Feed Subscribers only)</t>
    <phoneticPr fontId="1" type="noConversion"/>
  </si>
  <si>
    <t>Channel 72
(Subscribers of Odd Lot Order Book only)</t>
    <phoneticPr fontId="1" type="noConversion"/>
  </si>
  <si>
    <t>Channel 71
(Subscribers of Odd Lot Order Book only)</t>
    <phoneticPr fontId="1" type="noConversion"/>
  </si>
  <si>
    <t>Channel 70 
(Subscribers of Odd Lot Order Book only)</t>
    <phoneticPr fontId="1" type="noConversion"/>
  </si>
  <si>
    <t>Channel 32
(SF Subscribers only)</t>
    <phoneticPr fontId="1" type="noConversion"/>
  </si>
  <si>
    <t>Channel 31
(SF Subscribers only)</t>
    <phoneticPr fontId="1" type="noConversion"/>
  </si>
  <si>
    <t>Channel 30
(SF Subscribers only)</t>
    <phoneticPr fontId="1" type="noConversion"/>
  </si>
  <si>
    <t>Channel 22
(SP Subscribers only)</t>
    <phoneticPr fontId="1" type="noConversion"/>
  </si>
  <si>
    <t>Channel 21
(SP Subscribers only)</t>
    <phoneticPr fontId="1" type="noConversion"/>
  </si>
  <si>
    <t>Channel 20
(SP Subscribers only)</t>
    <phoneticPr fontId="1" type="noConversion"/>
  </si>
  <si>
    <t>Channel 10
(SS Subscribers only)</t>
    <phoneticPr fontId="1" type="noConversion"/>
  </si>
  <si>
    <t>Channel 3
(SS, SP Subscribers only)</t>
    <phoneticPr fontId="1" type="noConversion"/>
  </si>
  <si>
    <t>Channel 2</t>
    <phoneticPr fontId="1" type="noConversion"/>
  </si>
  <si>
    <t>Channel 1</t>
    <phoneticPr fontId="1" type="noConversion"/>
  </si>
  <si>
    <t>Channels</t>
    <phoneticPr fontId="1" type="noConversion"/>
  </si>
  <si>
    <t>Session 4 - Test case 1: 50% of installed maximum</t>
    <phoneticPr fontId="1" type="noConversion"/>
  </si>
  <si>
    <t>Session 4 - Test case 2: 100% of installed maximum</t>
    <phoneticPr fontId="1" type="noConversion"/>
  </si>
  <si>
    <t>Channel 80
(Stock Connect Market Feed Subscribers only)</t>
  </si>
  <si>
    <t>00700</t>
  </si>
  <si>
    <t>159.980</t>
  </si>
  <si>
    <t>20170316</t>
  </si>
  <si>
    <t>20171011</t>
  </si>
  <si>
    <t xml:space="preserve">* Please refer to the last value received in the test session.  </t>
  </si>
  <si>
    <t>1.430</t>
  </si>
  <si>
    <t>20-07-08T16:29:44.000000</t>
  </si>
  <si>
    <t>2.4a</t>
  </si>
  <si>
    <t>2.4b</t>
  </si>
  <si>
    <t>Updated the expected result for Session 5 Test Case 3 Case B Scenario 2</t>
  </si>
  <si>
    <t>Updated OMD-C Readiness Test environment - Session 4 with the new set of test data for OMD-C Bandwidth Increase for Securities Standard (SS) &amp; Securities Fulltick (SF) datafeeds.</t>
  </si>
  <si>
    <t>Updated OMD-C Readiness Test environment - Session 4 with the new set of test data for OMD-C Bandwidth Increase for Securities Premium (SP) Datafeed..</t>
  </si>
  <si>
    <t>Sequence Number of the last message = 32945</t>
  </si>
  <si>
    <t>Sequence Number of the last message = 40</t>
  </si>
  <si>
    <t>Sequence Number of the last message = 656</t>
  </si>
  <si>
    <t>Sequence Number of the last message = 1176751</t>
  </si>
  <si>
    <t>Sequence Number of the last message = 1411872</t>
  </si>
  <si>
    <t>Sequence Number of the last message = 1409600</t>
  </si>
  <si>
    <t>Sequence Number of the last message = 1412976</t>
  </si>
  <si>
    <t xml:space="preserve">32945 messages received with Sequence Number from 1 to 32945 consecutively     </t>
  </si>
  <si>
    <t xml:space="preserve">40 messages received with Sequence Number from 1 to 40 consecutively     </t>
  </si>
  <si>
    <t xml:space="preserve">656 messages received with Sequence Number from 1 to 656 consecutively     </t>
  </si>
  <si>
    <t xml:space="preserve">1176751 messages received with Sequence Number from 1 to 1176751 consecutively     </t>
  </si>
  <si>
    <t xml:space="preserve">1411872 messages received with Sequence Number from 1 to 1411872 consecutively     </t>
  </si>
  <si>
    <t xml:space="preserve">1409600 messages received with Sequence Number from 1 to 1409600 consecutively     </t>
  </si>
  <si>
    <t xml:space="preserve">1412976 messages received with Sequence Number from 1 to 1412976 consecutively    </t>
  </si>
  <si>
    <t>Sequence Number of the last message = 1944074</t>
  </si>
  <si>
    <t xml:space="preserve">1944074 messages received with Sequence Number from 1 to 1944074 consecutively     </t>
  </si>
  <si>
    <t>Sequence Number of the last message = 1937587</t>
  </si>
  <si>
    <t xml:space="preserve">1937587 messages received with Sequence Number from 1 to 1937587 consecutively     </t>
  </si>
  <si>
    <t>Sequence Number of the last message = 1941174</t>
  </si>
  <si>
    <t xml:space="preserve">1941174 messages received with Sequence Number from 1 to 1941174 consecutively     </t>
  </si>
  <si>
    <t>Sequence Number of the last message = 1391</t>
  </si>
  <si>
    <t xml:space="preserve">1391 messages received with Sequence Number from 1 to 1391 consecutively     </t>
  </si>
  <si>
    <t>Sequence Number of the last message = 2248</t>
  </si>
  <si>
    <t xml:space="preserve">2248 messages received with Sequence Number from 1 to 2248 consecutively     </t>
  </si>
  <si>
    <t>Sequence Number of the last message = 1697</t>
  </si>
  <si>
    <t xml:space="preserve">1697 messages received with Sequence Number from 1 to 1697 consecutively     </t>
  </si>
  <si>
    <t>Sequence Number of the last message = 10415</t>
  </si>
  <si>
    <t xml:space="preserve">10415 messages received with Sequence Number from 1 to 10415 consecutively     </t>
  </si>
  <si>
    <t>Sequence Number of the last message = 10418</t>
  </si>
  <si>
    <t xml:space="preserve">10418 messages received with Sequence Number from 1 to 10418 consecutively     </t>
  </si>
  <si>
    <t>Sequence Number of the last message = 3220</t>
  </si>
  <si>
    <t xml:space="preserve">3220 messages received with Sequence Number from 1 to 3220 consecutively     </t>
  </si>
  <si>
    <t>Sequence Number of the last message = 10404</t>
  </si>
  <si>
    <t xml:space="preserve">10404 messages received with Sequence Number from 1 to 10404 consecutively     </t>
  </si>
  <si>
    <t>Sequence Number of the last message = 410926</t>
  </si>
  <si>
    <t xml:space="preserve">410926 messages received with Sequence Number from 1 to 410926 consecutively     </t>
  </si>
  <si>
    <t>Sequence Number of the last message = 12514</t>
  </si>
  <si>
    <t xml:space="preserve">12514 messages received with Sequence Number from 1 to 12514 consecutively     </t>
  </si>
  <si>
    <t>Sequence Number of the last message = 992</t>
  </si>
  <si>
    <t xml:space="preserve">992 messages received with Sequence Number from 1 to 992 consecutively     </t>
  </si>
  <si>
    <t>Sequence Number of the last message = 2301759</t>
  </si>
  <si>
    <t xml:space="preserve">2301759 messages received with Sequence Number from 1 to 2301759 consecutively     </t>
  </si>
  <si>
    <t>Sequence Number of the last message = 2831445</t>
  </si>
  <si>
    <t xml:space="preserve">2831445 messages received with Sequence Number from 1 to 2831445 consecutively     </t>
  </si>
  <si>
    <t>Sequence Number of the last message = 2822524</t>
  </si>
  <si>
    <t xml:space="preserve">2822524 messages received with Sequence Number from 1 to 2822524 consecutively     </t>
  </si>
  <si>
    <t>Sequence Number of the last message = 2834265</t>
  </si>
  <si>
    <t xml:space="preserve">2834265 messages received with Sequence Number from 1 to 2834265 consecutively    </t>
  </si>
  <si>
    <t>Sequence Number of the last message = 3894580</t>
  </si>
  <si>
    <t xml:space="preserve">3894580 messages received with Sequence Number from 1 to 3894580 consecutively     </t>
  </si>
  <si>
    <t>Sequence Number of the last message = 3885122</t>
  </si>
  <si>
    <t xml:space="preserve">3885122 messages received with Sequence Number from 1 to 3885122 consecutively     </t>
  </si>
  <si>
    <t>Sequence Number of the last message = 3891321</t>
  </si>
  <si>
    <t xml:space="preserve">3891321 messages received with Sequence Number from 1 to 3891321 consecutively     </t>
  </si>
  <si>
    <t>Sequence Number of the last message = 871002</t>
  </si>
  <si>
    <t xml:space="preserve">871002 messages received with Sequence Number from 1 to 871002 consecutively     </t>
  </si>
  <si>
    <t>2.5a</t>
  </si>
  <si>
    <t>Revised Edition with the following updates: 
1) Test Case 1-18</t>
  </si>
  <si>
    <t>2.5b</t>
  </si>
  <si>
    <t>Revised Edition with the following updates: 
1) Test Case 2-8 Scenario 2</t>
  </si>
  <si>
    <t>450</t>
  </si>
  <si>
    <t>8831</t>
  </si>
  <si>
    <t>22-03-01T09:00:00</t>
  </si>
  <si>
    <t>22-03-01T09:14:59</t>
  </si>
  <si>
    <t>22-03-01T09:19:59</t>
  </si>
  <si>
    <t>22-03-01T09:15:00</t>
  </si>
  <si>
    <t>22-03-01T09:20:00</t>
  </si>
  <si>
    <t>22-03-01T09:27:59</t>
  </si>
  <si>
    <t>22-03-01T09:21:09</t>
  </si>
  <si>
    <t>22-03-01T09:21:11</t>
  </si>
  <si>
    <t>22-03-01T09:29:59</t>
  </si>
  <si>
    <t>22-03-01T09:30:00</t>
  </si>
  <si>
    <t>22-03-01T11:59:59</t>
  </si>
  <si>
    <t>22-03-01T12:00:00</t>
  </si>
  <si>
    <t>22-03-01T12:04:59</t>
  </si>
  <si>
    <t>22-03-01T12:05:00</t>
  </si>
  <si>
    <t>22-03-01T12:30:00</t>
  </si>
  <si>
    <t>22-03-01T13:00:00</t>
  </si>
  <si>
    <t>22-03-01T16:00:00</t>
  </si>
  <si>
    <t>22-03-01T16:01:00</t>
  </si>
  <si>
    <t>22-03-01T16:06:00</t>
  </si>
  <si>
    <t>22-03-01T16:08:00</t>
  </si>
  <si>
    <t>22-03-01T12:29:59</t>
  </si>
  <si>
    <t>22-03-01T12:59:59</t>
  </si>
  <si>
    <t>22-03-01T15:59:59</t>
  </si>
  <si>
    <t>22-03-01T16:00:59</t>
  </si>
  <si>
    <t>22-03-01T16:05:59</t>
  </si>
  <si>
    <t>22-03-01T16:07:59</t>
  </si>
  <si>
    <t>22-03-01T16:10:59</t>
  </si>
  <si>
    <t>22-03-01T16:08:15</t>
  </si>
  <si>
    <t>22-03-01T16:08:16</t>
  </si>
  <si>
    <t>04999</t>
  </si>
  <si>
    <t>01350</t>
  </si>
  <si>
    <t>02404</t>
  </si>
  <si>
    <t>ＡＢＣＤＥＦＧＨＩＪＫＬＭＮＯ</t>
  </si>
  <si>
    <t>90009</t>
  </si>
  <si>
    <t xml:space="preserve">test firm 9                   </t>
  </si>
  <si>
    <t>Revised Edition with the following updates:</t>
  </si>
  <si>
    <t>Specified test case 2-5 is only for SS &amp; SP clients only, revised test conditions accordingly</t>
  </si>
  <si>
    <t>04222</t>
  </si>
  <si>
    <t>HK0000207800</t>
  </si>
  <si>
    <t xml:space="preserve">HKGB IBOND 1708                             </t>
  </si>
  <si>
    <t>政府債券一七零八　　　　　　　</t>
  </si>
  <si>
    <t>政府债券一七零八　　　　　　　　　</t>
  </si>
  <si>
    <t>100.050</t>
  </si>
  <si>
    <t>20140812</t>
  </si>
  <si>
    <t xml:space="preserve">NOMINAL:HKD10K                        </t>
  </si>
  <si>
    <t>2.680</t>
  </si>
  <si>
    <t>2.740</t>
  </si>
  <si>
    <t>02821</t>
  </si>
  <si>
    <t>SG9999002026</t>
  </si>
  <si>
    <t xml:space="preserve">ABF PAIF                                     </t>
  </si>
  <si>
    <t>沛富基金　　　　　　　　　　　</t>
  </si>
  <si>
    <t>127.200</t>
  </si>
  <si>
    <t>94.100</t>
  </si>
  <si>
    <t>90022</t>
  </si>
  <si>
    <t xml:space="preserve">test war 22                             </t>
  </si>
  <si>
    <t>測試權證　　　　　　　　　　　</t>
  </si>
  <si>
    <t>测试权证　　　　　　　　　　　　　　　　　　　　</t>
  </si>
  <si>
    <t>90024</t>
  </si>
  <si>
    <t xml:space="preserve">test war 24                             </t>
  </si>
  <si>
    <t>04988</t>
  </si>
  <si>
    <t>CNE1000003V0</t>
  </si>
  <si>
    <t xml:space="preserve">COMFORT SOLZ22                                                  </t>
  </si>
  <si>
    <t>5000.000</t>
  </si>
  <si>
    <t>20221231</t>
  </si>
  <si>
    <t>01406</t>
  </si>
  <si>
    <t>380</t>
  </si>
  <si>
    <t>394</t>
  </si>
  <si>
    <t>401</t>
  </si>
  <si>
    <t>407</t>
  </si>
  <si>
    <t>413</t>
  </si>
  <si>
    <t>421</t>
  </si>
  <si>
    <t>424</t>
  </si>
  <si>
    <t>428</t>
  </si>
  <si>
    <t>432</t>
  </si>
  <si>
    <t>4868</t>
  </si>
  <si>
    <t>16877</t>
  </si>
  <si>
    <t>774</t>
  </si>
  <si>
    <t>806</t>
  </si>
  <si>
    <t>835</t>
  </si>
  <si>
    <t>823</t>
  </si>
  <si>
    <t>850</t>
  </si>
  <si>
    <t>861</t>
  </si>
  <si>
    <t>865</t>
  </si>
  <si>
    <t>871</t>
  </si>
  <si>
    <t>877</t>
  </si>
  <si>
    <t>14824</t>
  </si>
  <si>
    <t>39763</t>
  </si>
  <si>
    <t>3279</t>
  </si>
  <si>
    <t>14869</t>
  </si>
  <si>
    <t>24732</t>
  </si>
  <si>
    <t>38321</t>
  </si>
  <si>
    <t>3436</t>
  </si>
  <si>
    <t>15294</t>
  </si>
  <si>
    <t>24867</t>
  </si>
  <si>
    <t>38240</t>
  </si>
  <si>
    <t>327</t>
  </si>
  <si>
    <t>333</t>
  </si>
  <si>
    <t>336</t>
  </si>
  <si>
    <t>338</t>
  </si>
  <si>
    <t>341</t>
  </si>
  <si>
    <t>345</t>
  </si>
  <si>
    <t>347</t>
  </si>
  <si>
    <t>351</t>
  </si>
  <si>
    <t>3804</t>
  </si>
  <si>
    <t>12718</t>
  </si>
  <si>
    <t>83970</t>
  </si>
  <si>
    <t>93186</t>
  </si>
  <si>
    <t>116226</t>
  </si>
  <si>
    <t>116738</t>
  </si>
  <si>
    <t>102402</t>
  </si>
  <si>
    <t>Update sequence number on several channels in Session 4 Test Case 1 and 2
Updated the expected result for Session 2 Test Case 2-8 Scenario 2</t>
  </si>
  <si>
    <t>108290</t>
  </si>
  <si>
    <t>107266</t>
  </si>
  <si>
    <t>99330</t>
  </si>
  <si>
    <t>106242</t>
  </si>
  <si>
    <t>113154</t>
  </si>
  <si>
    <t>105474</t>
  </si>
  <si>
    <t>103426</t>
  </si>
  <si>
    <t>Scenario 1 - A</t>
  </si>
  <si>
    <t>81153</t>
  </si>
  <si>
    <t>91137</t>
  </si>
  <si>
    <t>79617</t>
  </si>
  <si>
    <t>80385</t>
  </si>
  <si>
    <t>241665</t>
  </si>
  <si>
    <t>242177</t>
  </si>
  <si>
    <t>242433</t>
  </si>
  <si>
    <t>242945</t>
  </si>
  <si>
    <t>243457</t>
  </si>
  <si>
    <t>243969</t>
  </si>
  <si>
    <t>244481</t>
  </si>
  <si>
    <t>243713</t>
  </si>
  <si>
    <t>243201</t>
  </si>
  <si>
    <t>242689</t>
  </si>
  <si>
    <t>83457</t>
  </si>
  <si>
    <t>88321</t>
  </si>
  <si>
    <t>872</t>
  </si>
  <si>
    <t>878</t>
  </si>
  <si>
    <t>14826</t>
  </si>
  <si>
    <t>37699</t>
  </si>
  <si>
    <t>37702</t>
  </si>
  <si>
    <t>37713</t>
  </si>
  <si>
    <t>37718</t>
  </si>
  <si>
    <t>20-07-08T16:21:08.000000</t>
  </si>
  <si>
    <t>243.8800 *</t>
    <phoneticPr fontId="1" type="noConversion"/>
  </si>
  <si>
    <t>-0.6200</t>
  </si>
  <si>
    <t>20-08-29T09:36:39.000000</t>
  </si>
  <si>
    <t>20-08-29T09:36:44.000000</t>
  </si>
  <si>
    <t>20-08-29T09:34:28.000000</t>
  </si>
  <si>
    <t>20-08-29T09:34:33.000000</t>
  </si>
  <si>
    <t>20-08-29T09:34:42.000000</t>
  </si>
  <si>
    <t>20-08-29T09:35:46.000000</t>
  </si>
  <si>
    <t>20-08-29T09:35:53.000000</t>
  </si>
  <si>
    <t>20-08-29T09:36:32.000000</t>
  </si>
  <si>
    <t>20-08-29T09:35:29.000000</t>
  </si>
  <si>
    <t>20-08-29T09:39:09.000000</t>
  </si>
  <si>
    <t>20-08-29T09:39:14.000000</t>
  </si>
  <si>
    <t>20-08-29T09:39:33.000000</t>
  </si>
  <si>
    <t>20-08-29T09:35:40.000000</t>
  </si>
  <si>
    <t>20-08-29T09:35:50.000000</t>
  </si>
  <si>
    <t>20-08-24T09:32:14.000000</t>
  </si>
  <si>
    <t>20-08-24T09:32:44.000000</t>
  </si>
  <si>
    <t>20-08-24T09:32:54.000000</t>
  </si>
  <si>
    <t>20-08-24T09:33:23.000000</t>
  </si>
  <si>
    <t>20-08-24T09:33:30.000000</t>
  </si>
  <si>
    <t>20-08-24T09:34:20.000000</t>
  </si>
  <si>
    <t>20-08-24T09:34:51.000000</t>
  </si>
  <si>
    <t>20-08-24T09:35:18.000000</t>
  </si>
  <si>
    <t>20-08-24T09:35:46.000000</t>
  </si>
  <si>
    <t>20-08-24T09:36:00.000000</t>
  </si>
  <si>
    <t>20-08-24T09:36:28.000000</t>
  </si>
  <si>
    <t>20-08-24T09:37:48.000000</t>
  </si>
  <si>
    <t>20-08-24T09:38:01.000000</t>
  </si>
  <si>
    <t>20-08-24T09:39:15.000000</t>
  </si>
  <si>
    <t>20-08-24T09:39:28.000000</t>
  </si>
  <si>
    <t>20-08-24T09:39:38.000000</t>
  </si>
  <si>
    <t>20-08-24T09:40:33.000000</t>
  </si>
  <si>
    <t>20-08-24T09:40:47.000000</t>
  </si>
  <si>
    <t>20-08-24T09:54:35.000000</t>
  </si>
  <si>
    <t>20-08-24T09:54:36.000000</t>
  </si>
  <si>
    <t>20-08-24T09:54:38.000000</t>
  </si>
  <si>
    <t>20-08-24T09:54:49.000000</t>
  </si>
  <si>
    <t>20-08-24T09:55:34.000000</t>
  </si>
  <si>
    <t>20-08-24T09:55:35.000000</t>
  </si>
  <si>
    <t>20-08-24T10:01:46.000000</t>
  </si>
  <si>
    <t>22-03-01T09:47:06.279774</t>
  </si>
  <si>
    <t>22-03-01T09:47:39.290622</t>
  </si>
  <si>
    <t>22-03-01T09:46:05.431452</t>
  </si>
  <si>
    <t>22-03-01T09:46:07.977211</t>
  </si>
  <si>
    <t>22-03-01T09:46:10.459543</t>
  </si>
  <si>
    <t>22-03-01T09:45:48.846323</t>
  </si>
  <si>
    <t>22-03-01T09:51:51.704872</t>
  </si>
  <si>
    <t>22-03-01T14:00:21.676489</t>
  </si>
  <si>
    <t>22-03-01T09:21:09.733999</t>
  </si>
  <si>
    <t>22-03-01T09:45:52.117187</t>
  </si>
  <si>
    <t>22-03-01T09:56:57.691784</t>
  </si>
  <si>
    <t>22-03-01T10:03:00.354362</t>
  </si>
  <si>
    <t>22-03-01T14:00:22.370432</t>
  </si>
  <si>
    <t>22-03-01T14:11:28.367016</t>
  </si>
  <si>
    <t>22-03-01T14:17:31.307881</t>
  </si>
  <si>
    <t>22-03-01T09:45:32.816043</t>
  </si>
  <si>
    <t>22-03-01T09:52:06.825288</t>
  </si>
  <si>
    <t>22-03-01T14:00:21.776487</t>
  </si>
  <si>
    <t>Updated OMD-C Readiness Test environment - Sessions 1, 3 and 5, for Increasing Time Precision of Trade Time Field version</t>
  </si>
  <si>
    <t>22-03-01T09:51:43</t>
  </si>
  <si>
    <t>22-03-01T09:56:43</t>
  </si>
  <si>
    <t>22-03-01T09:51:55</t>
  </si>
  <si>
    <t>22-03-01T09:56:55</t>
  </si>
  <si>
    <t>22-03-01T09:51:54</t>
  </si>
  <si>
    <t>22-03-01T09:56:54</t>
  </si>
  <si>
    <t>22-03-01T09:51:50</t>
  </si>
  <si>
    <t>22-03-01T09:56:50</t>
  </si>
  <si>
    <t>2.6a</t>
  </si>
  <si>
    <t>Test Case 1-18, Scenario 4-A</t>
  </si>
  <si>
    <t>Session C</t>
  </si>
  <si>
    <t>Section C</t>
  </si>
  <si>
    <t>07988</t>
  </si>
  <si>
    <t>2.6b</t>
  </si>
  <si>
    <t>Test Case 1-2, Scenario 10</t>
  </si>
  <si>
    <t>Test Case 1-18, Scenario 4-F</t>
  </si>
  <si>
    <t>Removed Scenario 7 underTest Case 1-16 and Scenario 4 under Test Case 1-17</t>
  </si>
  <si>
    <t>Test Case 1-8, Scenario 1</t>
  </si>
  <si>
    <t>2.6c</t>
  </si>
  <si>
    <t>To enable clients to verify the logic in their systems for detecting missing data and upon the detection recover the lost data by means of Line Arbitration and Retransmission</t>
  </si>
  <si>
    <t>Updated objectives in Overview tab</t>
  </si>
  <si>
    <t xml:space="preserve">FaceValue </t>
  </si>
  <si>
    <t>DecimalsInFaceValue</t>
  </si>
  <si>
    <t xml:space="preserve">FaceValueCurrency </t>
  </si>
  <si>
    <t>InvestorType</t>
  </si>
  <si>
    <t>82847</t>
  </si>
  <si>
    <t>XS0000300011</t>
  </si>
  <si>
    <t xml:space="preserve">test bond 11                                                                     </t>
  </si>
  <si>
    <t>安碩富時一百—Ｒ　　　　　　　　　　　　　　　　　　　　　　　</t>
  </si>
  <si>
    <t>安硕富时一百　Ｒ　　　　　　　　　　　　　　　　　　　　　　　　</t>
  </si>
  <si>
    <t>20130630</t>
  </si>
  <si>
    <t>0.850</t>
  </si>
  <si>
    <t>R</t>
  </si>
  <si>
    <t>20991231</t>
  </si>
  <si>
    <t>Test Case 1-2, Scenarios 3, 4</t>
  </si>
  <si>
    <t>Test Case 1-3, Secnario 2</t>
  </si>
  <si>
    <t>Readiness Test Answer Sheet (Version 2.6c)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</si>
</sst>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67">
    <font>
      <sz val="11"/>
      <color theme="1"/>
      <name val="Calibri"/>
      <family val="2"/>
      <charset val="136"/>
      <scheme val="minor"/>
    </font>
    <font>
      <sz val="9"/>
      <name val="Calibri"/>
      <family val="2"/>
      <charset val="136"/>
      <scheme val="minor"/>
    </font>
    <font>
      <sz val="11"/>
      <color theme="1"/>
      <name val="Times New Roman"/>
      <family val="1"/>
    </font>
    <font>
      <sz val="12"/>
      <color theme="1"/>
      <name val="Times New Roman"/>
      <family val="1"/>
    </font>
    <font>
      <sz val="12"/>
      <color theme="1"/>
      <name val="Arial"/>
      <family val="2"/>
    </font>
    <font>
      <sz val="16"/>
      <color theme="1"/>
      <name val="Arial"/>
      <family val="2"/>
    </font>
    <font>
      <b/>
      <sz val="20"/>
      <color theme="1"/>
      <name val="Arial"/>
      <family val="2"/>
    </font>
    <font>
      <b/>
      <sz val="16"/>
      <color theme="1"/>
      <name val="Arial"/>
      <family val="2"/>
    </font>
    <font>
      <sz val="10"/>
      <color theme="1"/>
      <name val="Times New Roman"/>
      <family val="1"/>
    </font>
    <font>
      <sz val="11"/>
      <color theme="1"/>
      <name val="Arial"/>
      <family val="2"/>
    </font>
    <font>
      <b/>
      <sz val="12"/>
      <color theme="1"/>
      <name val="Arial"/>
      <family val="2"/>
    </font>
    <font>
      <sz val="10"/>
      <color theme="1"/>
      <name val="Calibri"/>
      <family val="2"/>
      <charset val="136"/>
      <scheme val="minor"/>
    </font>
    <font>
      <b/>
      <sz val="14"/>
      <color theme="1"/>
      <name val="Arial"/>
      <family val="2"/>
    </font>
    <font>
      <sz val="14"/>
      <color theme="1"/>
      <name val="Arial"/>
      <family val="2"/>
    </font>
    <font>
      <b/>
      <sz val="14"/>
      <color theme="1"/>
      <name val="Arial Narrow"/>
      <family val="2"/>
    </font>
    <font>
      <sz val="11"/>
      <color theme="1"/>
      <name val="Arial Narrow"/>
      <family val="2"/>
    </font>
    <font>
      <sz val="12"/>
      <color theme="1"/>
      <name val="Arial Narrow"/>
      <family val="2"/>
    </font>
    <font>
      <i/>
      <sz val="12"/>
      <color theme="1"/>
      <name val="Arial Narrow"/>
      <family val="2"/>
    </font>
    <font>
      <b/>
      <i/>
      <sz val="12"/>
      <color theme="1"/>
      <name val="Arial Narrow"/>
      <family val="2"/>
    </font>
    <font>
      <b/>
      <sz val="12"/>
      <color theme="1"/>
      <name val="Arial Narrow"/>
      <family val="2"/>
    </font>
    <font>
      <sz val="11"/>
      <color theme="1"/>
      <name val="Calibri"/>
      <family val="2"/>
      <charset val="136"/>
      <scheme val="minor"/>
    </font>
    <font>
      <b/>
      <sz val="18"/>
      <color theme="3"/>
      <name val="Cambria"/>
      <family val="2"/>
      <charset val="136"/>
      <scheme val="major"/>
    </font>
    <font>
      <b/>
      <sz val="15"/>
      <color theme="3"/>
      <name val="Calibri"/>
      <family val="2"/>
      <charset val="136"/>
      <scheme val="minor"/>
    </font>
    <font>
      <b/>
      <sz val="13"/>
      <color theme="3"/>
      <name val="Calibri"/>
      <family val="2"/>
      <charset val="136"/>
      <scheme val="minor"/>
    </font>
    <font>
      <b/>
      <sz val="11"/>
      <color theme="3"/>
      <name val="Calibri"/>
      <family val="2"/>
      <charset val="136"/>
      <scheme val="minor"/>
    </font>
    <font>
      <sz val="11"/>
      <color rgb="FF006100"/>
      <name val="Calibri"/>
      <family val="2"/>
      <charset val="136"/>
      <scheme val="minor"/>
    </font>
    <font>
      <sz val="11"/>
      <color rgb="FF9C0006"/>
      <name val="Calibri"/>
      <family val="2"/>
      <charset val="136"/>
      <scheme val="minor"/>
    </font>
    <font>
      <sz val="11"/>
      <color rgb="FF9C6500"/>
      <name val="Calibri"/>
      <family val="2"/>
      <charset val="136"/>
      <scheme val="minor"/>
    </font>
    <font>
      <sz val="11"/>
      <color rgb="FF3F3F76"/>
      <name val="Calibri"/>
      <family val="2"/>
      <charset val="136"/>
      <scheme val="minor"/>
    </font>
    <font>
      <b/>
      <sz val="11"/>
      <color rgb="FF3F3F3F"/>
      <name val="Calibri"/>
      <family val="2"/>
      <charset val="136"/>
      <scheme val="minor"/>
    </font>
    <font>
      <b/>
      <sz val="11"/>
      <color rgb="FFFA7D00"/>
      <name val="Calibri"/>
      <family val="2"/>
      <charset val="136"/>
      <scheme val="minor"/>
    </font>
    <font>
      <sz val="11"/>
      <color rgb="FFFA7D00"/>
      <name val="Calibri"/>
      <family val="2"/>
      <charset val="136"/>
      <scheme val="minor"/>
    </font>
    <font>
      <b/>
      <sz val="11"/>
      <color theme="0"/>
      <name val="Calibri"/>
      <family val="2"/>
      <charset val="136"/>
      <scheme val="minor"/>
    </font>
    <font>
      <sz val="11"/>
      <color rgb="FFFF0000"/>
      <name val="Calibri"/>
      <family val="2"/>
      <charset val="136"/>
      <scheme val="minor"/>
    </font>
    <font>
      <i/>
      <sz val="11"/>
      <color rgb="FF7F7F7F"/>
      <name val="Calibri"/>
      <family val="2"/>
      <charset val="136"/>
      <scheme val="minor"/>
    </font>
    <font>
      <b/>
      <sz val="11"/>
      <color theme="1"/>
      <name val="Calibri"/>
      <family val="2"/>
      <charset val="136"/>
      <scheme val="minor"/>
    </font>
    <font>
      <sz val="11"/>
      <color theme="0"/>
      <name val="Calibri"/>
      <family val="2"/>
      <charset val="136"/>
      <scheme val="minor"/>
    </font>
    <font>
      <u/>
      <sz val="11"/>
      <color theme="10"/>
      <name val="Calibri"/>
      <family val="2"/>
      <charset val="136"/>
      <scheme val="minor"/>
    </font>
    <font>
      <sz val="10"/>
      <color theme="1"/>
      <name val="Arial"/>
      <family val="2"/>
    </font>
    <font>
      <i/>
      <sz val="12"/>
      <color theme="1"/>
      <name val="Arial"/>
      <family val="2"/>
    </font>
    <font>
      <b/>
      <sz val="11"/>
      <color theme="1"/>
      <name val="Arial"/>
      <family val="2"/>
    </font>
    <font>
      <b/>
      <i/>
      <sz val="11"/>
      <color theme="1"/>
      <name val="Arial"/>
      <family val="2"/>
    </font>
    <font>
      <b/>
      <i/>
      <u/>
      <sz val="11"/>
      <color theme="1"/>
      <name val="Arial"/>
      <family val="2"/>
    </font>
    <font>
      <i/>
      <sz val="11"/>
      <color theme="1"/>
      <name val="Arial"/>
      <family val="2"/>
    </font>
    <font>
      <i/>
      <u/>
      <sz val="11"/>
      <color theme="1"/>
      <name val="Arial"/>
      <family val="2"/>
    </font>
    <font>
      <sz val="12"/>
      <color theme="1"/>
      <name val="Arial Unicode MS"/>
      <family val="2"/>
      <charset val="136"/>
    </font>
    <font>
      <sz val="11"/>
      <color theme="1"/>
      <name val="Arial Unicode MS"/>
      <family val="2"/>
      <charset val="136"/>
    </font>
    <font>
      <b/>
      <i/>
      <sz val="12"/>
      <color theme="1"/>
      <name val="Arial"/>
      <family val="2"/>
    </font>
    <font>
      <b/>
      <u/>
      <sz val="11"/>
      <color theme="1"/>
      <name val="Arial"/>
      <family val="2"/>
    </font>
    <font>
      <u/>
      <sz val="11"/>
      <color theme="10"/>
      <name val="Arial"/>
      <family val="2"/>
    </font>
    <font>
      <sz val="11"/>
      <color theme="10"/>
      <name val="Arial"/>
      <family val="2"/>
    </font>
    <font>
      <sz val="10"/>
      <color theme="10"/>
      <name val="Arial"/>
      <family val="2"/>
    </font>
    <font>
      <sz val="12"/>
      <color theme="1"/>
      <name val="細明體"/>
      <family val="3"/>
      <charset val="136"/>
    </font>
    <font>
      <b/>
      <sz val="12"/>
      <name val="Arial Narrow"/>
      <family val="2"/>
    </font>
    <font>
      <sz val="14"/>
      <color theme="1"/>
      <name val="Arial Narrow"/>
      <family val="2"/>
    </font>
    <font>
      <b/>
      <i/>
      <sz val="14"/>
      <color theme="1"/>
      <name val="Arial Narrow"/>
      <family val="2"/>
    </font>
    <font>
      <i/>
      <sz val="11"/>
      <color theme="10"/>
      <name val="Arial"/>
      <family val="2"/>
    </font>
    <font>
      <u/>
      <sz val="12"/>
      <color rgb="FF0000FF"/>
      <name val="Arial"/>
      <family val="2"/>
    </font>
    <font>
      <u/>
      <sz val="12"/>
      <color theme="10"/>
      <name val="Arial"/>
      <family val="2"/>
    </font>
    <font>
      <sz val="12"/>
      <color theme="10"/>
      <name val="Arial"/>
      <family val="2"/>
    </font>
    <font>
      <b/>
      <sz val="11"/>
      <color theme="1"/>
      <name val="Arial Narrow"/>
      <family val="2"/>
    </font>
    <font>
      <b/>
      <sz val="12"/>
      <color theme="1"/>
      <name val="Times New Roman"/>
      <family val="1"/>
    </font>
    <font>
      <sz val="11"/>
      <color theme="1"/>
      <name val="Wingdings"/>
      <charset val="2"/>
    </font>
    <font>
      <u/>
      <sz val="11"/>
      <color theme="1"/>
      <name val="Arial"/>
      <family val="2"/>
    </font>
    <font>
      <u/>
      <sz val="12"/>
      <color theme="1"/>
      <name val="Arial"/>
      <family val="2"/>
    </font>
    <font>
      <sz val="12"/>
      <color rgb="FFFF0000"/>
      <name val="Arial Narrow"/>
      <family val="2"/>
    </font>
    <font>
      <sz val="12"/>
      <name val="Arial"/>
      <family val="2"/>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double">
        <color indexed="64"/>
      </left>
      <right/>
      <top/>
      <bottom style="thin">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
      <left style="double">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4" fillId="0" borderId="0" applyNumberFormat="0" applyFill="0" applyBorder="0" applyAlignment="0" applyProtection="0">
      <alignment vertical="center"/>
    </xf>
    <xf numFmtId="0" fontId="25" fillId="3" borderId="0" applyNumberFormat="0" applyBorder="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28" fillId="6" borderId="27" applyNumberFormat="0" applyAlignment="0" applyProtection="0">
      <alignment vertical="center"/>
    </xf>
    <xf numFmtId="0" fontId="29" fillId="7" borderId="28" applyNumberFormat="0" applyAlignment="0" applyProtection="0">
      <alignment vertical="center"/>
    </xf>
    <xf numFmtId="0" fontId="30" fillId="7" borderId="27" applyNumberFormat="0" applyAlignment="0" applyProtection="0">
      <alignment vertical="center"/>
    </xf>
    <xf numFmtId="0" fontId="31" fillId="0" borderId="29" applyNumberFormat="0" applyFill="0" applyAlignment="0" applyProtection="0">
      <alignment vertical="center"/>
    </xf>
    <xf numFmtId="0" fontId="32" fillId="8" borderId="30" applyNumberFormat="0" applyAlignment="0" applyProtection="0">
      <alignment vertical="center"/>
    </xf>
    <xf numFmtId="0" fontId="33" fillId="0" borderId="0" applyNumberFormat="0" applyFill="0" applyBorder="0" applyAlignment="0" applyProtection="0">
      <alignment vertical="center"/>
    </xf>
    <xf numFmtId="0" fontId="20" fillId="9" borderId="31" applyNumberFormat="0" applyFont="0" applyAlignment="0" applyProtection="0">
      <alignment vertical="center"/>
    </xf>
    <xf numFmtId="0" fontId="34" fillId="0" borderId="0" applyNumberFormat="0" applyFill="0" applyBorder="0" applyAlignment="0" applyProtection="0">
      <alignment vertical="center"/>
    </xf>
    <xf numFmtId="0" fontId="35" fillId="0" borderId="32" applyNumberFormat="0" applyFill="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36" fillId="33" borderId="0" applyNumberFormat="0" applyBorder="0" applyAlignment="0" applyProtection="0">
      <alignment vertical="center"/>
    </xf>
    <xf numFmtId="0" fontId="37" fillId="0" borderId="0" applyNumberFormat="0" applyFill="0" applyBorder="0" applyAlignment="0" applyProtection="0">
      <alignment vertical="center"/>
    </xf>
  </cellStyleXfs>
  <cellXfs count="711">
    <xf numFmtId="0" fontId="0" fillId="0" borderId="0" xfId="0">
      <alignment vertical="center"/>
    </xf>
    <xf numFmtId="0" fontId="3" fillId="2" borderId="1" xfId="0" applyFont="1" applyFill="1" applyBorder="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pplyAlignment="1">
      <alignment horizontal="left" vertical="center"/>
    </xf>
    <xf numFmtId="0" fontId="2" fillId="2" borderId="0" xfId="0" applyFont="1" applyFill="1" applyAlignment="1">
      <alignment vertical="center"/>
    </xf>
    <xf numFmtId="0" fontId="0" fillId="2" borderId="0" xfId="0" applyFill="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horizontal="justify" vertical="center"/>
    </xf>
    <xf numFmtId="0" fontId="4" fillId="2" borderId="0" xfId="0" applyFont="1" applyFill="1" applyAlignment="1">
      <alignment vertical="center"/>
    </xf>
    <xf numFmtId="0" fontId="8" fillId="2" borderId="0" xfId="0" applyFont="1" applyFill="1" applyAlignment="1">
      <alignment horizontal="center" vertical="center"/>
    </xf>
    <xf numFmtId="0" fontId="11" fillId="2" borderId="0" xfId="0" applyFont="1" applyFill="1" applyAlignment="1">
      <alignment vertical="center"/>
    </xf>
    <xf numFmtId="0" fontId="9" fillId="2" borderId="0" xfId="0" applyFont="1" applyFill="1">
      <alignment vertical="center"/>
    </xf>
    <xf numFmtId="0" fontId="9" fillId="2" borderId="0" xfId="0" applyFont="1" applyFill="1" applyAlignment="1">
      <alignment vertical="center" wrapText="1"/>
    </xf>
    <xf numFmtId="0" fontId="6" fillId="2" borderId="0" xfId="0" applyFont="1" applyFill="1">
      <alignment vertical="center"/>
    </xf>
    <xf numFmtId="0" fontId="9" fillId="2" borderId="0" xfId="0" applyFont="1" applyFill="1" applyAlignment="1">
      <alignment horizontal="left" vertical="center"/>
    </xf>
    <xf numFmtId="0" fontId="15" fillId="2" borderId="0" xfId="0" applyFont="1" applyFill="1">
      <alignment vertical="center"/>
    </xf>
    <xf numFmtId="0" fontId="16" fillId="2" borderId="4" xfId="0" applyFont="1" applyFill="1" applyBorder="1">
      <alignment vertical="center"/>
    </xf>
    <xf numFmtId="0" fontId="16" fillId="2" borderId="3" xfId="0" applyFont="1" applyFill="1" applyBorder="1">
      <alignment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quotePrefix="1" applyFont="1" applyFill="1" applyBorder="1">
      <alignment vertical="center"/>
    </xf>
    <xf numFmtId="0" fontId="16" fillId="2" borderId="1" xfId="0" applyFont="1" applyFill="1" applyBorder="1">
      <alignment vertical="center"/>
    </xf>
    <xf numFmtId="0" fontId="16" fillId="2" borderId="0" xfId="0" applyFont="1" applyFill="1">
      <alignment vertical="center"/>
    </xf>
    <xf numFmtId="0" fontId="16" fillId="2" borderId="1" xfId="0" applyFont="1" applyFill="1" applyBorder="1" applyAlignment="1">
      <alignment horizontal="left" vertical="center"/>
    </xf>
    <xf numFmtId="0" fontId="16" fillId="2" borderId="1" xfId="0" quotePrefix="1" applyFont="1" applyFill="1" applyBorder="1" applyAlignment="1">
      <alignment horizontal="left" vertical="center"/>
    </xf>
    <xf numFmtId="0" fontId="16" fillId="2" borderId="6" xfId="0" applyFont="1" applyFill="1" applyBorder="1" applyAlignment="1">
      <alignment vertical="center"/>
    </xf>
    <xf numFmtId="0" fontId="19" fillId="2" borderId="1" xfId="0" quotePrefix="1" applyFont="1" applyFill="1" applyBorder="1" applyAlignment="1">
      <alignment horizontal="left" vertical="center"/>
    </xf>
    <xf numFmtId="0" fontId="18" fillId="2" borderId="6" xfId="0" applyFont="1" applyFill="1" applyBorder="1" applyAlignment="1">
      <alignment vertical="center"/>
    </xf>
    <xf numFmtId="0" fontId="17" fillId="2" borderId="6" xfId="0" applyFont="1" applyFill="1" applyBorder="1" applyAlignment="1">
      <alignment vertical="center"/>
    </xf>
    <xf numFmtId="0" fontId="19" fillId="2" borderId="1" xfId="0" quotePrefix="1" applyFont="1" applyFill="1" applyBorder="1">
      <alignment vertical="center"/>
    </xf>
    <xf numFmtId="0" fontId="16" fillId="2" borderId="10" xfId="0" applyFont="1" applyFill="1" applyBorder="1" applyAlignment="1">
      <alignment horizontal="center" vertical="center"/>
    </xf>
    <xf numFmtId="0" fontId="16" fillId="2" borderId="10" xfId="0" applyFont="1" applyFill="1" applyBorder="1" applyAlignment="1">
      <alignment horizontal="center" vertical="center" wrapText="1"/>
    </xf>
    <xf numFmtId="0" fontId="16" fillId="2" borderId="0" xfId="0" applyFont="1" applyFill="1" applyBorder="1">
      <alignment vertical="center"/>
    </xf>
    <xf numFmtId="0" fontId="16" fillId="2" borderId="0" xfId="0" applyFont="1" applyFill="1" applyBorder="1" applyAlignment="1">
      <alignment vertical="center" wrapText="1"/>
    </xf>
    <xf numFmtId="0" fontId="9" fillId="2" borderId="0" xfId="0" applyFont="1" applyFill="1" applyAlignment="1">
      <alignment horizontal="left" vertical="center" wrapText="1"/>
    </xf>
    <xf numFmtId="0" fontId="10" fillId="2" borderId="0" xfId="0" applyFont="1" applyFill="1" applyAlignment="1">
      <alignment horizontal="justify" vertical="center" wrapText="1"/>
    </xf>
    <xf numFmtId="0" fontId="10" fillId="2" borderId="0" xfId="0" applyFont="1" applyFill="1" applyAlignment="1">
      <alignment vertical="center" wrapText="1"/>
    </xf>
    <xf numFmtId="0" fontId="4" fillId="2" borderId="0" xfId="0" applyFont="1" applyFill="1" applyAlignment="1">
      <alignment vertical="center" wrapText="1"/>
    </xf>
    <xf numFmtId="0" fontId="4" fillId="2" borderId="23" xfId="0" applyFont="1" applyFill="1" applyBorder="1" applyAlignment="1">
      <alignment horizontal="left" vertical="center" wrapText="1"/>
    </xf>
    <xf numFmtId="0" fontId="4" fillId="2" borderId="69" xfId="0" applyFont="1" applyFill="1" applyBorder="1" applyAlignment="1">
      <alignment horizontal="left" vertical="center" wrapText="1"/>
    </xf>
    <xf numFmtId="0" fontId="10" fillId="2" borderId="0" xfId="0" applyFont="1" applyFill="1" applyBorder="1" applyAlignment="1">
      <alignment vertical="center" wrapText="1"/>
    </xf>
    <xf numFmtId="0" fontId="4" fillId="2" borderId="22" xfId="0" applyFont="1" applyFill="1" applyBorder="1" applyAlignment="1">
      <alignment vertical="center" wrapText="1"/>
    </xf>
    <xf numFmtId="0" fontId="4" fillId="2" borderId="5"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10" fillId="2" borderId="1" xfId="0" applyFont="1" applyFill="1" applyBorder="1" applyAlignment="1">
      <alignment vertical="center" wrapText="1"/>
    </xf>
    <xf numFmtId="0" fontId="4" fillId="2" borderId="70" xfId="0" applyFont="1" applyFill="1" applyBorder="1" applyAlignment="1">
      <alignment horizontal="left" vertical="center" wrapText="1"/>
    </xf>
    <xf numFmtId="0" fontId="4" fillId="2" borderId="73" xfId="0" applyFont="1" applyFill="1" applyBorder="1" applyAlignment="1">
      <alignment horizontal="left" vertical="center" wrapText="1"/>
    </xf>
    <xf numFmtId="0" fontId="4" fillId="2" borderId="71"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40" fillId="2" borderId="11"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12" fillId="2" borderId="1" xfId="0" applyFont="1" applyFill="1" applyBorder="1" applyAlignment="1">
      <alignment horizontal="left" vertical="center"/>
    </xf>
    <xf numFmtId="0" fontId="13" fillId="2" borderId="0" xfId="0" applyFont="1" applyFill="1" applyAlignment="1">
      <alignment horizontal="left" vertical="center"/>
    </xf>
    <xf numFmtId="0" fontId="13" fillId="2" borderId="0" xfId="0" applyFont="1" applyFill="1">
      <alignment vertical="center"/>
    </xf>
    <xf numFmtId="0" fontId="4" fillId="2" borderId="1" xfId="0" applyFont="1" applyFill="1" applyBorder="1">
      <alignment vertical="center"/>
    </xf>
    <xf numFmtId="15" fontId="4" fillId="2" borderId="1" xfId="0" applyNumberFormat="1" applyFont="1" applyFill="1" applyBorder="1">
      <alignment vertical="center"/>
    </xf>
    <xf numFmtId="0" fontId="4" fillId="2" borderId="8" xfId="0" applyFont="1" applyFill="1" applyBorder="1">
      <alignment vertical="center"/>
    </xf>
    <xf numFmtId="15" fontId="4" fillId="2" borderId="8" xfId="0" applyNumberFormat="1" applyFont="1" applyFill="1" applyBorder="1">
      <alignment vertical="center"/>
    </xf>
    <xf numFmtId="0" fontId="4" fillId="2" borderId="9" xfId="0" applyFont="1" applyFill="1" applyBorder="1">
      <alignment vertical="center"/>
    </xf>
    <xf numFmtId="0" fontId="4" fillId="2" borderId="21" xfId="0" applyFont="1" applyFill="1" applyBorder="1" applyAlignment="1">
      <alignment vertical="top" wrapText="1"/>
    </xf>
    <xf numFmtId="0" fontId="4" fillId="2" borderId="10" xfId="0" applyFont="1" applyFill="1" applyBorder="1">
      <alignment vertical="center"/>
    </xf>
    <xf numFmtId="0" fontId="4" fillId="2" borderId="3" xfId="0" applyFont="1" applyFill="1" applyBorder="1" applyAlignment="1">
      <alignment vertical="top" wrapText="1"/>
    </xf>
    <xf numFmtId="0" fontId="4" fillId="2" borderId="4" xfId="0" applyFont="1" applyFill="1" applyBorder="1">
      <alignment vertical="center"/>
    </xf>
    <xf numFmtId="0" fontId="4" fillId="2" borderId="21" xfId="0" applyFont="1" applyFill="1" applyBorder="1">
      <alignment vertical="center"/>
    </xf>
    <xf numFmtId="0" fontId="4" fillId="2" borderId="3" xfId="0" applyFont="1" applyFill="1" applyBorder="1">
      <alignment vertical="center"/>
    </xf>
    <xf numFmtId="15" fontId="4" fillId="2" borderId="9" xfId="0" applyNumberFormat="1" applyFont="1" applyFill="1" applyBorder="1">
      <alignment vertical="center"/>
    </xf>
    <xf numFmtId="0" fontId="9" fillId="2" borderId="13" xfId="0" applyFont="1" applyFill="1" applyBorder="1" applyAlignment="1">
      <alignment horizontal="center" vertical="center" wrapText="1"/>
    </xf>
    <xf numFmtId="0" fontId="43" fillId="2" borderId="14" xfId="0" applyFont="1" applyFill="1" applyBorder="1" applyAlignment="1">
      <alignment vertical="center" wrapText="1"/>
    </xf>
    <xf numFmtId="0" fontId="9" fillId="2" borderId="14" xfId="0" applyFont="1" applyFill="1" applyBorder="1" applyAlignment="1">
      <alignment vertical="center" wrapText="1"/>
    </xf>
    <xf numFmtId="0" fontId="44" fillId="2" borderId="14" xfId="0" applyFont="1" applyFill="1" applyBorder="1" applyAlignment="1">
      <alignment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vertical="center" wrapText="1"/>
    </xf>
    <xf numFmtId="0" fontId="41" fillId="2" borderId="13" xfId="0" applyFont="1" applyFill="1" applyBorder="1" applyAlignment="1">
      <alignment horizontal="center" vertical="center" wrapText="1"/>
    </xf>
    <xf numFmtId="0" fontId="12" fillId="2" borderId="0" xfId="0" applyFont="1" applyFill="1">
      <alignment vertical="center"/>
    </xf>
    <xf numFmtId="0" fontId="16" fillId="2" borderId="0" xfId="0" applyFont="1" applyFill="1" applyAlignment="1">
      <alignment vertical="center"/>
    </xf>
    <xf numFmtId="0" fontId="38" fillId="2" borderId="0" xfId="0" applyFont="1" applyFill="1">
      <alignment vertical="center"/>
    </xf>
    <xf numFmtId="0" fontId="45" fillId="2" borderId="0" xfId="0" applyFont="1" applyFill="1" applyAlignment="1">
      <alignment vertical="center"/>
    </xf>
    <xf numFmtId="0" fontId="46" fillId="2" borderId="0" xfId="0" applyFont="1" applyFill="1" applyAlignment="1">
      <alignment vertical="center"/>
    </xf>
    <xf numFmtId="0" fontId="40" fillId="2" borderId="47" xfId="0" applyFont="1" applyFill="1" applyBorder="1" applyAlignment="1">
      <alignment horizontal="center" vertical="center" wrapText="1"/>
    </xf>
    <xf numFmtId="0" fontId="42" fillId="2" borderId="13" xfId="0" applyFont="1" applyFill="1" applyBorder="1" applyAlignment="1">
      <alignment vertical="center" wrapText="1"/>
    </xf>
    <xf numFmtId="0" fontId="41" fillId="2" borderId="13" xfId="0" applyFont="1" applyFill="1" applyBorder="1" applyAlignment="1">
      <alignment vertical="center" wrapText="1"/>
    </xf>
    <xf numFmtId="0" fontId="47" fillId="2" borderId="0" xfId="0" applyFont="1" applyFill="1">
      <alignment vertical="center"/>
    </xf>
    <xf numFmtId="0" fontId="51" fillId="2" borderId="0" xfId="42" applyFont="1" applyFill="1">
      <alignment vertical="center"/>
    </xf>
    <xf numFmtId="0" fontId="49" fillId="2" borderId="0" xfId="42" applyFont="1" applyFill="1" applyAlignment="1">
      <alignment vertical="center"/>
    </xf>
    <xf numFmtId="0" fontId="14" fillId="2" borderId="0" xfId="0" applyFont="1" applyFill="1" applyAlignment="1">
      <alignment horizontal="left" vertical="center"/>
    </xf>
    <xf numFmtId="0" fontId="16" fillId="2" borderId="0" xfId="0" applyFont="1" applyFill="1" applyAlignment="1">
      <alignment horizontal="left" vertical="center"/>
    </xf>
    <xf numFmtId="0" fontId="17" fillId="2" borderId="23" xfId="0" applyFont="1" applyFill="1" applyBorder="1" applyAlignment="1">
      <alignment vertical="center"/>
    </xf>
    <xf numFmtId="0" fontId="16" fillId="2" borderId="1" xfId="0" applyFont="1" applyFill="1" applyBorder="1" applyAlignment="1">
      <alignment vertical="center"/>
    </xf>
    <xf numFmtId="0" fontId="19" fillId="2" borderId="1" xfId="0" applyFont="1" applyFill="1" applyBorder="1" applyAlignment="1">
      <alignment vertical="center"/>
    </xf>
    <xf numFmtId="0" fontId="17" fillId="2" borderId="6" xfId="0" applyFont="1" applyFill="1" applyBorder="1" applyAlignment="1">
      <alignment vertical="center" wrapText="1"/>
    </xf>
    <xf numFmtId="0" fontId="16" fillId="2" borderId="8" xfId="0" applyFont="1" applyFill="1" applyBorder="1">
      <alignment vertical="center"/>
    </xf>
    <xf numFmtId="0" fontId="16" fillId="2" borderId="10" xfId="0" applyFont="1" applyFill="1" applyBorder="1" applyAlignment="1">
      <alignment vertical="center"/>
    </xf>
    <xf numFmtId="0" fontId="3" fillId="2" borderId="0" xfId="0" applyFont="1" applyFill="1">
      <alignment vertical="center"/>
    </xf>
    <xf numFmtId="0" fontId="16" fillId="2" borderId="60" xfId="0" applyFont="1" applyFill="1" applyBorder="1" applyAlignment="1">
      <alignment horizontal="center" vertical="center" wrapText="1"/>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61" xfId="0" quotePrefix="1" applyFont="1" applyFill="1" applyBorder="1" applyAlignment="1">
      <alignment horizontal="center" vertical="center" wrapText="1"/>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3" xfId="0" applyFont="1" applyFill="1" applyBorder="1" applyAlignment="1">
      <alignment vertical="center"/>
    </xf>
    <xf numFmtId="0" fontId="16" fillId="2" borderId="23" xfId="0" applyFont="1" applyFill="1" applyBorder="1" applyAlignment="1">
      <alignment vertical="center"/>
    </xf>
    <xf numFmtId="0" fontId="16" fillId="2" borderId="37" xfId="0" applyFont="1" applyFill="1" applyBorder="1" applyAlignment="1">
      <alignment vertical="center"/>
    </xf>
    <xf numFmtId="0" fontId="16" fillId="2" borderId="23" xfId="0" quotePrefix="1" applyFont="1" applyFill="1" applyBorder="1" applyAlignment="1">
      <alignment horizontal="center" vertical="center"/>
    </xf>
    <xf numFmtId="0" fontId="16" fillId="2" borderId="39" xfId="0" applyFont="1" applyFill="1" applyBorder="1" applyAlignment="1">
      <alignment horizontal="center" vertical="center"/>
    </xf>
    <xf numFmtId="0" fontId="16" fillId="2" borderId="39" xfId="0" quotePrefix="1" applyFont="1" applyFill="1" applyBorder="1" applyAlignment="1">
      <alignment horizontal="center" vertical="center"/>
    </xf>
    <xf numFmtId="0" fontId="16" fillId="2" borderId="36" xfId="0" applyFont="1" applyFill="1" applyBorder="1" applyAlignment="1">
      <alignment vertical="center"/>
    </xf>
    <xf numFmtId="0" fontId="16" fillId="2" borderId="38" xfId="0" applyFont="1" applyFill="1" applyBorder="1" applyAlignment="1">
      <alignment vertical="center"/>
    </xf>
    <xf numFmtId="0" fontId="16" fillId="2" borderId="39" xfId="0" applyFont="1" applyFill="1" applyBorder="1" applyAlignment="1">
      <alignment vertical="center"/>
    </xf>
    <xf numFmtId="0" fontId="16" fillId="2" borderId="67" xfId="0" applyFont="1" applyFill="1" applyBorder="1" applyAlignment="1">
      <alignment vertical="center"/>
    </xf>
    <xf numFmtId="0" fontId="16" fillId="2" borderId="36"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0" xfId="0" applyFont="1" applyFill="1" applyAlignment="1">
      <alignment vertical="center" wrapText="1"/>
    </xf>
    <xf numFmtId="0" fontId="16" fillId="2" borderId="44" xfId="0" quotePrefix="1" applyFont="1" applyFill="1" applyBorder="1" applyAlignment="1">
      <alignment horizontal="center" vertical="center"/>
    </xf>
    <xf numFmtId="0" fontId="16" fillId="2" borderId="66" xfId="0" applyFont="1" applyFill="1" applyBorder="1" applyAlignment="1">
      <alignment horizontal="center" vertical="center"/>
    </xf>
    <xf numFmtId="0" fontId="16" fillId="2" borderId="3" xfId="0" applyFont="1" applyFill="1" applyBorder="1" applyAlignment="1">
      <alignment vertical="center"/>
    </xf>
    <xf numFmtId="0" fontId="40" fillId="2" borderId="0" xfId="0" applyFont="1" applyFill="1">
      <alignment vertical="center"/>
    </xf>
    <xf numFmtId="0" fontId="3" fillId="2" borderId="0" xfId="0" applyFont="1" applyFill="1" applyBorder="1">
      <alignment vertical="center"/>
    </xf>
    <xf numFmtId="0" fontId="16" fillId="2" borderId="0" xfId="0" applyFont="1" applyFill="1" applyBorder="1" applyAlignment="1">
      <alignment horizontal="center" vertical="center"/>
    </xf>
    <xf numFmtId="0" fontId="16" fillId="2" borderId="11" xfId="0" applyFont="1" applyFill="1" applyBorder="1" applyAlignment="1">
      <alignment horizontal="center" vertical="center" wrapText="1"/>
    </xf>
    <xf numFmtId="0" fontId="54" fillId="2" borderId="0" xfId="0" applyFont="1" applyFill="1">
      <alignment vertical="center"/>
    </xf>
    <xf numFmtId="0" fontId="16" fillId="2" borderId="10"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8" xfId="0" applyFont="1" applyFill="1" applyBorder="1">
      <alignment vertical="center"/>
    </xf>
    <xf numFmtId="0" fontId="17" fillId="2" borderId="10" xfId="0" applyFont="1" applyFill="1" applyBorder="1" applyAlignment="1">
      <alignment vertical="center"/>
    </xf>
    <xf numFmtId="0" fontId="17" fillId="2" borderId="3" xfId="0" applyFont="1" applyFill="1" applyBorder="1">
      <alignment vertical="center"/>
    </xf>
    <xf numFmtId="0" fontId="17" fillId="2" borderId="4" xfId="0" applyFont="1" applyFill="1" applyBorder="1">
      <alignment vertical="center"/>
    </xf>
    <xf numFmtId="0" fontId="19" fillId="2" borderId="1" xfId="0" quotePrefix="1" applyFont="1" applyFill="1" applyBorder="1" applyAlignment="1">
      <alignment vertical="center"/>
    </xf>
    <xf numFmtId="0" fontId="55" fillId="2" borderId="0" xfId="0" applyFont="1" applyFill="1" applyAlignment="1">
      <alignment horizontal="left" vertical="center"/>
    </xf>
    <xf numFmtId="0" fontId="9" fillId="2" borderId="0"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13" xfId="0" applyFont="1" applyFill="1" applyBorder="1" applyAlignment="1">
      <alignment horizontal="center" vertical="center"/>
    </xf>
    <xf numFmtId="0" fontId="50" fillId="2" borderId="13" xfId="42" applyFont="1" applyFill="1" applyBorder="1" applyAlignment="1">
      <alignment horizontal="center" vertical="center"/>
    </xf>
    <xf numFmtId="0" fontId="9" fillId="2" borderId="15" xfId="0" applyFont="1" applyFill="1" applyBorder="1" applyAlignment="1">
      <alignment horizontal="center" vertical="center"/>
    </xf>
    <xf numFmtId="0" fontId="9" fillId="2" borderId="20" xfId="0" applyFont="1" applyFill="1" applyBorder="1" applyAlignment="1">
      <alignment horizontal="center" vertical="center"/>
    </xf>
    <xf numFmtId="0" fontId="50" fillId="2" borderId="19" xfId="42" applyFont="1" applyFill="1" applyBorder="1" applyAlignment="1">
      <alignment horizontal="center" vertical="center"/>
    </xf>
    <xf numFmtId="0" fontId="4" fillId="2" borderId="0" xfId="0" applyFont="1" applyFill="1" applyBorder="1">
      <alignment vertical="center"/>
    </xf>
    <xf numFmtId="0" fontId="50" fillId="2" borderId="0" xfId="42" applyFont="1" applyFill="1">
      <alignment vertical="center"/>
    </xf>
    <xf numFmtId="0" fontId="4" fillId="2" borderId="1" xfId="0" quotePrefix="1" applyFont="1" applyFill="1" applyBorder="1" applyAlignment="1">
      <alignment vertical="top"/>
    </xf>
    <xf numFmtId="15" fontId="4" fillId="2" borderId="1" xfId="0" applyNumberFormat="1" applyFont="1" applyFill="1" applyBorder="1" applyAlignment="1">
      <alignment vertical="top"/>
    </xf>
    <xf numFmtId="0" fontId="43" fillId="0" borderId="14" xfId="0" applyFont="1" applyFill="1" applyBorder="1" applyAlignment="1">
      <alignment vertical="center" wrapText="1"/>
    </xf>
    <xf numFmtId="0" fontId="19" fillId="0" borderId="1" xfId="0" quotePrefix="1" applyFont="1" applyFill="1" applyBorder="1" applyAlignment="1">
      <alignment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16" fillId="34" borderId="1" xfId="0" applyFont="1" applyFill="1" applyBorder="1">
      <alignment vertical="center"/>
    </xf>
    <xf numFmtId="0" fontId="4" fillId="2" borderId="1" xfId="0" applyFont="1" applyFill="1" applyBorder="1" applyAlignment="1">
      <alignment vertical="top"/>
    </xf>
    <xf numFmtId="0" fontId="16" fillId="2" borderId="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5" xfId="0" applyFont="1" applyFill="1" applyBorder="1" applyAlignment="1">
      <alignment horizontal="center" vertical="center" wrapText="1"/>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37" xfId="0" applyFont="1" applyFill="1" applyBorder="1" applyAlignment="1">
      <alignment horizontal="center" vertical="center"/>
    </xf>
    <xf numFmtId="0" fontId="4" fillId="2" borderId="1" xfId="0" quotePrefix="1" applyFont="1" applyFill="1" applyBorder="1" applyAlignment="1">
      <alignment horizontal="center" vertical="center" wrapText="1"/>
    </xf>
    <xf numFmtId="0" fontId="16" fillId="35" borderId="10" xfId="0" applyFont="1" applyFill="1" applyBorder="1" applyAlignment="1" applyProtection="1">
      <alignment horizontal="left" vertical="center"/>
      <protection locked="0"/>
    </xf>
    <xf numFmtId="0" fontId="16" fillId="35" borderId="10" xfId="0" applyFont="1" applyFill="1" applyBorder="1" applyProtection="1">
      <alignment vertical="center"/>
      <protection locked="0"/>
    </xf>
    <xf numFmtId="0" fontId="16" fillId="2" borderId="1" xfId="0" quotePrefix="1"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14" xfId="0" applyFont="1" applyFill="1" applyBorder="1" applyAlignment="1">
      <alignment horizontal="center" vertical="center" wrapText="1"/>
    </xf>
    <xf numFmtId="164" fontId="16" fillId="2" borderId="23" xfId="0" applyNumberFormat="1" applyFont="1" applyFill="1" applyBorder="1" applyAlignment="1">
      <alignment horizontal="center" vertical="center"/>
    </xf>
    <xf numFmtId="164" fontId="16" fillId="2" borderId="44" xfId="0" applyNumberFormat="1" applyFont="1" applyFill="1" applyBorder="1" applyAlignment="1">
      <alignment horizontal="center" vertical="center"/>
    </xf>
    <xf numFmtId="165" fontId="16" fillId="2" borderId="44" xfId="0" applyNumberFormat="1" applyFont="1" applyFill="1" applyBorder="1" applyAlignment="1">
      <alignment horizontal="center" vertical="center"/>
    </xf>
    <xf numFmtId="165" fontId="16" fillId="2" borderId="23"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37" xfId="0" applyFont="1" applyFill="1" applyBorder="1" applyAlignment="1">
      <alignment horizontal="center" vertical="center"/>
    </xf>
    <xf numFmtId="0" fontId="4" fillId="2" borderId="50" xfId="0" quotePrefix="1" applyFont="1" applyFill="1" applyBorder="1" applyAlignment="1">
      <alignment horizontal="center" vertical="center" wrapText="1"/>
    </xf>
    <xf numFmtId="0" fontId="17" fillId="34" borderId="6" xfId="0" applyFont="1" applyFill="1" applyBorder="1" applyAlignment="1">
      <alignment vertical="center"/>
    </xf>
    <xf numFmtId="0" fontId="17" fillId="34" borderId="23" xfId="0" applyFont="1" applyFill="1" applyBorder="1" applyAlignment="1">
      <alignment vertical="center"/>
    </xf>
    <xf numFmtId="0" fontId="4" fillId="2" borderId="0" xfId="0" applyFont="1" applyFill="1" applyAlignment="1">
      <alignment horizontal="left" vertical="center" wrapText="1"/>
    </xf>
    <xf numFmtId="0" fontId="16" fillId="2" borderId="0" xfId="0" applyFont="1" applyFill="1" applyAlignment="1">
      <alignment horizontal="left" vertical="center"/>
    </xf>
    <xf numFmtId="0" fontId="16" fillId="2" borderId="23"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45" xfId="0" applyFont="1" applyFill="1" applyBorder="1" applyAlignment="1">
      <alignment horizontal="center" vertical="center" wrapText="1"/>
    </xf>
    <xf numFmtId="0" fontId="4" fillId="2" borderId="60" xfId="0" quotePrefix="1" applyFont="1" applyFill="1" applyBorder="1" applyAlignment="1">
      <alignment horizontal="center" vertical="center" wrapText="1"/>
    </xf>
    <xf numFmtId="164" fontId="16" fillId="2" borderId="44" xfId="0" quotePrefix="1" applyNumberFormat="1" applyFont="1" applyFill="1" applyBorder="1" applyAlignment="1">
      <alignment horizontal="center" vertical="center" wrapText="1"/>
    </xf>
    <xf numFmtId="164" fontId="16" fillId="2" borderId="23" xfId="0" quotePrefix="1" applyNumberFormat="1" applyFont="1" applyFill="1" applyBorder="1" applyAlignment="1">
      <alignment horizontal="center" vertical="center"/>
    </xf>
    <xf numFmtId="164" fontId="16" fillId="2" borderId="39" xfId="0" quotePrefix="1" applyNumberFormat="1" applyFont="1" applyFill="1" applyBorder="1" applyAlignment="1">
      <alignment horizontal="center" vertical="center"/>
    </xf>
    <xf numFmtId="164" fontId="16" fillId="2" borderId="44" xfId="0" quotePrefix="1" applyNumberFormat="1" applyFont="1" applyFill="1" applyBorder="1" applyAlignment="1">
      <alignment horizontal="center" vertical="center"/>
    </xf>
    <xf numFmtId="164" fontId="16" fillId="2" borderId="33" xfId="0" quotePrefix="1" applyNumberFormat="1" applyFont="1" applyFill="1" applyBorder="1" applyAlignment="1">
      <alignment horizontal="center" vertical="center"/>
    </xf>
    <xf numFmtId="164" fontId="16" fillId="2" borderId="40" xfId="0" quotePrefix="1" applyNumberFormat="1"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Border="1" applyAlignment="1">
      <alignment horizontal="left" vertical="center" wrapText="1"/>
    </xf>
    <xf numFmtId="0" fontId="10" fillId="2" borderId="0" xfId="0" applyFont="1" applyFill="1" applyAlignment="1">
      <alignment horizontal="center" vertical="center"/>
    </xf>
    <xf numFmtId="0" fontId="38" fillId="2" borderId="0" xfId="0" applyFont="1" applyFill="1" applyAlignment="1">
      <alignment horizontal="left"/>
    </xf>
    <xf numFmtId="0" fontId="16" fillId="2" borderId="0" xfId="0" applyFont="1" applyFill="1" applyAlignment="1">
      <alignment horizontal="left" vertical="center"/>
    </xf>
    <xf numFmtId="0" fontId="14" fillId="2" borderId="0" xfId="0" applyFont="1" applyFill="1" applyAlignment="1">
      <alignment horizontal="left" vertical="center"/>
    </xf>
    <xf numFmtId="0" fontId="16" fillId="2" borderId="1" xfId="0" applyFont="1" applyFill="1" applyBorder="1" applyAlignment="1">
      <alignment horizontal="center" vertical="center"/>
    </xf>
    <xf numFmtId="0" fontId="16" fillId="2" borderId="23" xfId="0" applyFont="1" applyFill="1" applyBorder="1" applyAlignment="1">
      <alignment horizontal="center" vertical="center"/>
    </xf>
    <xf numFmtId="0" fontId="15" fillId="2" borderId="0" xfId="0" applyFont="1" applyFill="1" applyAlignment="1">
      <alignment horizontal="left" vertical="center"/>
    </xf>
    <xf numFmtId="0" fontId="16" fillId="2" borderId="3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45" xfId="0" applyFont="1" applyFill="1" applyBorder="1" applyAlignment="1">
      <alignment horizontal="center" vertical="center" wrapText="1"/>
    </xf>
    <xf numFmtId="0" fontId="16" fillId="2" borderId="43" xfId="0" applyFont="1" applyFill="1" applyBorder="1" applyAlignment="1">
      <alignment horizontal="center" vertical="center"/>
    </xf>
    <xf numFmtId="0" fontId="55" fillId="2" borderId="0" xfId="0" applyFont="1" applyFill="1" applyAlignment="1">
      <alignment horizontal="left" vertical="center"/>
    </xf>
    <xf numFmtId="0" fontId="16" fillId="2" borderId="10" xfId="0" applyFont="1" applyFill="1" applyBorder="1" applyAlignment="1">
      <alignment horizontal="center" vertical="center"/>
    </xf>
    <xf numFmtId="0" fontId="16" fillId="2" borderId="44" xfId="0" quotePrefix="1" applyFont="1" applyFill="1" applyBorder="1" applyAlignment="1">
      <alignment horizontal="center" vertical="center" wrapText="1"/>
    </xf>
    <xf numFmtId="0" fontId="4" fillId="2" borderId="61" xfId="0" quotePrefix="1" applyFont="1" applyFill="1" applyBorder="1" applyAlignment="1">
      <alignment horizontal="center" vertical="center" wrapText="1"/>
    </xf>
    <xf numFmtId="165" fontId="16" fillId="2" borderId="23" xfId="0" quotePrefix="1" applyNumberFormat="1" applyFont="1" applyFill="1" applyBorder="1" applyAlignment="1">
      <alignment horizontal="center" vertical="center"/>
    </xf>
    <xf numFmtId="165" fontId="16" fillId="2" borderId="39" xfId="0" quotePrefix="1" applyNumberFormat="1" applyFont="1" applyFill="1" applyBorder="1" applyAlignment="1">
      <alignment horizontal="center" vertical="center"/>
    </xf>
    <xf numFmtId="0" fontId="16" fillId="2" borderId="75" xfId="0" applyFont="1" applyFill="1" applyBorder="1" applyAlignment="1">
      <alignment horizontal="center" vertical="center"/>
    </xf>
    <xf numFmtId="0" fontId="16" fillId="2" borderId="75" xfId="0" quotePrefix="1" applyFont="1" applyFill="1" applyBorder="1" applyAlignment="1">
      <alignment horizontal="center" vertical="center"/>
    </xf>
    <xf numFmtId="0" fontId="16" fillId="2" borderId="81" xfId="0" quotePrefix="1" applyFont="1" applyFill="1" applyBorder="1" applyAlignment="1">
      <alignment horizontal="center" vertical="center"/>
    </xf>
    <xf numFmtId="0" fontId="16" fillId="2" borderId="82"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80" xfId="0" quotePrefix="1" applyFont="1" applyFill="1" applyBorder="1" applyAlignment="1">
      <alignment horizontal="center" vertical="center"/>
    </xf>
    <xf numFmtId="0" fontId="38" fillId="2" borderId="11" xfId="0" quotePrefix="1" applyFont="1" applyFill="1" applyBorder="1" applyAlignment="1">
      <alignment horizontal="center" vertical="center" wrapText="1"/>
    </xf>
    <xf numFmtId="0" fontId="19" fillId="2" borderId="7" xfId="0" applyFont="1" applyFill="1" applyBorder="1" applyAlignment="1">
      <alignment vertical="center"/>
    </xf>
    <xf numFmtId="22" fontId="16" fillId="2" borderId="1" xfId="0" applyNumberFormat="1" applyFont="1" applyFill="1" applyBorder="1" applyAlignment="1">
      <alignment horizontal="left" vertical="center"/>
    </xf>
    <xf numFmtId="0" fontId="19" fillId="2" borderId="7" xfId="0" quotePrefix="1" applyFont="1" applyFill="1" applyBorder="1" applyAlignment="1">
      <alignment horizontal="left" vertical="center"/>
    </xf>
    <xf numFmtId="0" fontId="16" fillId="2" borderId="0" xfId="0" applyFont="1" applyFill="1" applyBorder="1" applyAlignment="1">
      <alignment vertical="center"/>
    </xf>
    <xf numFmtId="0" fontId="16" fillId="2" borderId="0" xfId="0" quotePrefix="1" applyFont="1" applyFill="1" applyBorder="1" applyAlignment="1">
      <alignment horizontal="center" vertical="center"/>
    </xf>
    <xf numFmtId="164" fontId="16" fillId="2" borderId="66" xfId="0" applyNumberFormat="1" applyFont="1" applyFill="1" applyBorder="1" applyAlignment="1">
      <alignment horizontal="center" vertical="center"/>
    </xf>
    <xf numFmtId="164" fontId="16" fillId="2" borderId="33" xfId="0" applyNumberFormat="1" applyFont="1" applyFill="1" applyBorder="1" applyAlignment="1">
      <alignment horizontal="center" vertical="center"/>
    </xf>
    <xf numFmtId="164" fontId="16" fillId="2" borderId="39" xfId="0" applyNumberFormat="1" applyFont="1" applyFill="1" applyBorder="1" applyAlignment="1">
      <alignment horizontal="center" vertical="center"/>
    </xf>
    <xf numFmtId="164" fontId="16" fillId="2" borderId="40" xfId="0" applyNumberFormat="1" applyFont="1" applyFill="1" applyBorder="1" applyAlignment="1">
      <alignment horizontal="center" vertical="center"/>
    </xf>
    <xf numFmtId="0" fontId="16" fillId="2" borderId="83" xfId="0" applyFont="1" applyFill="1" applyBorder="1" applyAlignment="1">
      <alignment horizontal="center" vertical="center" wrapText="1"/>
    </xf>
    <xf numFmtId="0" fontId="16" fillId="2" borderId="20" xfId="0" applyFont="1" applyFill="1" applyBorder="1" applyAlignment="1">
      <alignment horizontal="center" vertical="center"/>
    </xf>
    <xf numFmtId="164" fontId="16" fillId="2" borderId="82" xfId="0" applyNumberFormat="1" applyFont="1" applyFill="1" applyBorder="1" applyAlignment="1">
      <alignment horizontal="center" vertical="center"/>
    </xf>
    <xf numFmtId="0" fontId="16" fillId="2" borderId="81" xfId="0" applyFont="1" applyFill="1" applyBorder="1" applyAlignment="1">
      <alignment horizontal="center" vertical="center" wrapText="1"/>
    </xf>
    <xf numFmtId="0" fontId="16" fillId="2" borderId="82" xfId="0" quotePrefix="1" applyFont="1" applyFill="1" applyBorder="1" applyAlignment="1">
      <alignment horizontal="center" vertical="center"/>
    </xf>
    <xf numFmtId="0" fontId="15" fillId="2" borderId="60" xfId="0" applyFont="1" applyFill="1" applyBorder="1" applyAlignment="1">
      <alignment horizontal="center" vertical="center" wrapText="1"/>
    </xf>
    <xf numFmtId="0" fontId="15" fillId="2" borderId="61" xfId="0" quotePrefix="1" applyFont="1" applyFill="1" applyBorder="1" applyAlignment="1">
      <alignment horizontal="center" vertical="center" wrapText="1"/>
    </xf>
    <xf numFmtId="0" fontId="15" fillId="2" borderId="4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wrapText="1"/>
    </xf>
    <xf numFmtId="0" fontId="15" fillId="2" borderId="36" xfId="0" applyFont="1" applyFill="1" applyBorder="1" applyAlignment="1">
      <alignment horizontal="center" vertical="center"/>
    </xf>
    <xf numFmtId="0" fontId="15" fillId="2" borderId="23" xfId="0" quotePrefix="1" applyFont="1" applyFill="1" applyBorder="1" applyAlignment="1">
      <alignment horizontal="center" vertical="center"/>
    </xf>
    <xf numFmtId="0" fontId="15" fillId="2" borderId="23"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4" xfId="0" quotePrefix="1" applyFont="1" applyFill="1" applyBorder="1" applyAlignment="1">
      <alignment horizontal="center" vertical="center"/>
    </xf>
    <xf numFmtId="0" fontId="15" fillId="2" borderId="45" xfId="0" applyFont="1" applyFill="1" applyBorder="1" applyAlignment="1">
      <alignment horizontal="center" vertical="center"/>
    </xf>
    <xf numFmtId="0" fontId="15" fillId="2" borderId="36" xfId="0" applyFont="1" applyFill="1" applyBorder="1" applyAlignment="1">
      <alignment vertical="center"/>
    </xf>
    <xf numFmtId="0" fontId="15" fillId="2" borderId="80" xfId="0" applyFont="1" applyFill="1" applyBorder="1" applyAlignment="1">
      <alignment vertical="center"/>
    </xf>
    <xf numFmtId="0" fontId="15" fillId="2" borderId="74" xfId="0" quotePrefix="1" applyFont="1" applyFill="1" applyBorder="1" applyAlignment="1">
      <alignment horizontal="center" vertical="center"/>
    </xf>
    <xf numFmtId="0" fontId="15" fillId="2" borderId="74" xfId="0" applyFont="1" applyFill="1" applyBorder="1" applyAlignment="1">
      <alignment horizontal="center" vertical="center"/>
    </xf>
    <xf numFmtId="0" fontId="15" fillId="2" borderId="38" xfId="0" applyFont="1" applyFill="1" applyBorder="1" applyAlignment="1">
      <alignment vertical="center"/>
    </xf>
    <xf numFmtId="0" fontId="15" fillId="2" borderId="39" xfId="0" quotePrefix="1" applyFont="1" applyFill="1" applyBorder="1" applyAlignment="1">
      <alignment horizontal="center" vertical="center"/>
    </xf>
    <xf numFmtId="0" fontId="15" fillId="2" borderId="39" xfId="0" applyFont="1" applyFill="1" applyBorder="1" applyAlignment="1">
      <alignment horizontal="center" vertical="center"/>
    </xf>
    <xf numFmtId="0" fontId="15" fillId="2" borderId="77" xfId="0" applyFont="1" applyFill="1" applyBorder="1" applyAlignment="1">
      <alignment horizontal="center" vertical="center"/>
    </xf>
    <xf numFmtId="0" fontId="15" fillId="2" borderId="41" xfId="0" applyFont="1" applyFill="1" applyBorder="1" applyAlignment="1">
      <alignment horizontal="center" vertical="center"/>
    </xf>
    <xf numFmtId="0" fontId="18" fillId="2" borderId="6" xfId="0" applyFont="1" applyFill="1" applyBorder="1" applyAlignment="1">
      <alignment horizontal="left" vertical="center"/>
    </xf>
    <xf numFmtId="0" fontId="19" fillId="2" borderId="0" xfId="0" applyFont="1" applyFill="1">
      <alignment vertical="center"/>
    </xf>
    <xf numFmtId="0" fontId="17" fillId="2" borderId="6" xfId="0" applyFont="1" applyFill="1" applyBorder="1" applyAlignment="1">
      <alignment horizontal="left" vertical="center"/>
    </xf>
    <xf numFmtId="0" fontId="19" fillId="0" borderId="1" xfId="0" quotePrefix="1" applyFont="1" applyFill="1" applyBorder="1">
      <alignment vertical="center"/>
    </xf>
    <xf numFmtId="0" fontId="0" fillId="0" borderId="1" xfId="0" applyFont="1" applyFill="1" applyBorder="1">
      <alignment vertical="center"/>
    </xf>
    <xf numFmtId="0" fontId="0" fillId="0" borderId="1" xfId="0" applyFill="1" applyBorder="1">
      <alignment vertical="center"/>
    </xf>
    <xf numFmtId="0" fontId="0" fillId="0" borderId="1" xfId="0" applyBorder="1">
      <alignment vertical="center"/>
    </xf>
    <xf numFmtId="0" fontId="0" fillId="0" borderId="1" xfId="0" quotePrefix="1" applyFill="1" applyBorder="1">
      <alignment vertical="center"/>
    </xf>
    <xf numFmtId="0" fontId="17" fillId="2" borderId="1" xfId="0" applyFont="1" applyFill="1" applyBorder="1" applyAlignment="1">
      <alignment vertical="center"/>
    </xf>
    <xf numFmtId="0" fontId="17" fillId="36" borderId="1" xfId="0" applyFont="1" applyFill="1" applyBorder="1" applyAlignment="1">
      <alignment vertical="center"/>
    </xf>
    <xf numFmtId="0" fontId="16" fillId="0" borderId="1" xfId="0" quotePrefix="1" applyFont="1" applyFill="1" applyBorder="1">
      <alignment vertical="center"/>
    </xf>
    <xf numFmtId="0" fontId="17" fillId="2" borderId="1" xfId="0" quotePrefix="1" applyFont="1" applyFill="1" applyBorder="1" applyAlignment="1">
      <alignment vertical="center"/>
    </xf>
    <xf numFmtId="0" fontId="17" fillId="0" borderId="1" xfId="0" applyFont="1" applyFill="1" applyBorder="1" applyAlignment="1">
      <alignment vertical="center"/>
    </xf>
    <xf numFmtId="0" fontId="17" fillId="2" borderId="6" xfId="0" applyFont="1" applyFill="1" applyBorder="1" applyAlignment="1">
      <alignment vertical="top"/>
    </xf>
    <xf numFmtId="0" fontId="16" fillId="2" borderId="0" xfId="0" applyFont="1" applyFill="1" applyAlignment="1">
      <alignment horizontal="left" vertical="top"/>
    </xf>
    <xf numFmtId="0" fontId="14" fillId="2" borderId="0" xfId="0" applyFont="1" applyFill="1" applyAlignment="1">
      <alignment vertical="center"/>
    </xf>
    <xf numFmtId="0" fontId="2" fillId="2" borderId="0" xfId="0" applyFont="1" applyFill="1">
      <alignment vertical="center"/>
    </xf>
    <xf numFmtId="0" fontId="16" fillId="2" borderId="21" xfId="0" applyFont="1" applyFill="1" applyBorder="1">
      <alignment vertical="center"/>
    </xf>
    <xf numFmtId="0" fontId="19" fillId="2" borderId="6" xfId="0" applyFont="1" applyFill="1" applyBorder="1" applyAlignment="1">
      <alignment vertical="center"/>
    </xf>
    <xf numFmtId="0" fontId="19" fillId="2" borderId="1" xfId="0" applyFont="1" applyFill="1" applyBorder="1" applyAlignment="1">
      <alignment horizontal="left" vertical="center"/>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6" fillId="2" borderId="21" xfId="0" applyFont="1" applyFill="1" applyBorder="1" applyAlignment="1">
      <alignment vertical="center" wrapText="1"/>
    </xf>
    <xf numFmtId="0" fontId="16" fillId="2" borderId="21" xfId="0" applyFont="1" applyFill="1" applyBorder="1" applyAlignment="1">
      <alignment horizontal="center" vertical="center"/>
    </xf>
    <xf numFmtId="0" fontId="19" fillId="2" borderId="21" xfId="0" quotePrefix="1" applyFont="1" applyFill="1" applyBorder="1">
      <alignment vertical="center"/>
    </xf>
    <xf numFmtId="0" fontId="16" fillId="2" borderId="21" xfId="0" quotePrefix="1" applyFont="1" applyFill="1" applyBorder="1" applyAlignment="1">
      <alignment horizontal="left" vertical="center"/>
    </xf>
    <xf numFmtId="0" fontId="16" fillId="2" borderId="21" xfId="0" applyFont="1" applyFill="1" applyBorder="1" applyAlignment="1">
      <alignment horizontal="left" vertical="center"/>
    </xf>
    <xf numFmtId="0" fontId="16" fillId="2" borderId="37" xfId="0" quotePrefix="1" applyFont="1" applyFill="1" applyBorder="1" applyAlignment="1">
      <alignment horizontal="center" vertical="center"/>
    </xf>
    <xf numFmtId="0" fontId="16" fillId="2" borderId="66" xfId="0" applyFont="1" applyFill="1" applyBorder="1" applyAlignment="1">
      <alignment vertical="center"/>
    </xf>
    <xf numFmtId="0" fontId="16" fillId="2" borderId="40" xfId="0" quotePrefix="1" applyFont="1" applyFill="1" applyBorder="1" applyAlignment="1">
      <alignment horizontal="center" vertical="center"/>
    </xf>
    <xf numFmtId="0" fontId="16" fillId="2" borderId="41" xfId="0" quotePrefix="1" applyFont="1" applyFill="1" applyBorder="1" applyAlignment="1">
      <alignment horizontal="center" vertical="center"/>
    </xf>
    <xf numFmtId="0" fontId="16" fillId="2" borderId="43" xfId="0" quotePrefix="1" applyFont="1" applyFill="1" applyBorder="1" applyAlignment="1">
      <alignment horizontal="center" vertical="center"/>
    </xf>
    <xf numFmtId="0" fontId="16" fillId="2" borderId="42" xfId="0" applyFont="1" applyFill="1" applyBorder="1">
      <alignment vertical="center"/>
    </xf>
    <xf numFmtId="0" fontId="16" fillId="2" borderId="33" xfId="0" quotePrefix="1" applyFont="1" applyFill="1" applyBorder="1" applyAlignment="1">
      <alignment vertical="center"/>
    </xf>
    <xf numFmtId="0" fontId="16" fillId="2" borderId="37" xfId="0" quotePrefix="1" applyFont="1" applyFill="1" applyBorder="1" applyAlignment="1">
      <alignment vertical="center"/>
    </xf>
    <xf numFmtId="0" fontId="16" fillId="2" borderId="66" xfId="0" quotePrefix="1" applyFont="1" applyFill="1" applyBorder="1" applyAlignment="1">
      <alignment horizontal="center" vertical="center"/>
    </xf>
    <xf numFmtId="0" fontId="16" fillId="2" borderId="41" xfId="0" quotePrefix="1" applyFont="1" applyFill="1" applyBorder="1" applyAlignment="1">
      <alignment vertical="center"/>
    </xf>
    <xf numFmtId="0" fontId="16" fillId="2" borderId="0" xfId="0" quotePrefix="1" applyFont="1" applyFill="1" applyBorder="1" applyAlignment="1">
      <alignment horizontal="center" vertical="center" wrapText="1"/>
    </xf>
    <xf numFmtId="0" fontId="16" fillId="2" borderId="44" xfId="0" applyFont="1" applyFill="1" applyBorder="1">
      <alignment vertical="center"/>
    </xf>
    <xf numFmtId="0" fontId="16" fillId="2" borderId="45" xfId="0" applyFont="1" applyFill="1" applyBorder="1">
      <alignment vertical="center"/>
    </xf>
    <xf numFmtId="0" fontId="16" fillId="2" borderId="38" xfId="0" quotePrefix="1" applyFont="1" applyFill="1" applyBorder="1" applyAlignment="1">
      <alignment vertical="center"/>
    </xf>
    <xf numFmtId="0" fontId="16" fillId="2" borderId="82" xfId="0" applyFont="1" applyFill="1" applyBorder="1">
      <alignment vertical="center"/>
    </xf>
    <xf numFmtId="0" fontId="16" fillId="2" borderId="82" xfId="0" quotePrefix="1" applyFont="1" applyFill="1" applyBorder="1">
      <alignment vertical="center"/>
    </xf>
    <xf numFmtId="0" fontId="16" fillId="2" borderId="16" xfId="0" applyFont="1" applyFill="1" applyBorder="1">
      <alignment vertical="center"/>
    </xf>
    <xf numFmtId="0" fontId="16" fillId="35" borderId="88" xfId="0" applyFont="1" applyFill="1" applyBorder="1" applyAlignment="1">
      <alignment vertical="center"/>
    </xf>
    <xf numFmtId="0" fontId="16" fillId="2" borderId="36" xfId="0" quotePrefix="1" applyFont="1" applyFill="1" applyBorder="1" applyAlignment="1">
      <alignment vertical="center"/>
    </xf>
    <xf numFmtId="0" fontId="16" fillId="2" borderId="0" xfId="0" quotePrefix="1" applyFont="1" applyFill="1" applyBorder="1" applyAlignment="1">
      <alignment vertical="center"/>
    </xf>
    <xf numFmtId="0" fontId="16" fillId="2" borderId="23" xfId="0" applyFont="1" applyFill="1" applyBorder="1">
      <alignment vertical="center"/>
    </xf>
    <xf numFmtId="0" fontId="16" fillId="2" borderId="37" xfId="0" applyFont="1" applyFill="1" applyBorder="1">
      <alignment vertical="center"/>
    </xf>
    <xf numFmtId="0" fontId="16" fillId="2" borderId="39" xfId="0" applyFont="1" applyFill="1" applyBorder="1">
      <alignment vertical="center"/>
    </xf>
    <xf numFmtId="0" fontId="16" fillId="2" borderId="41" xfId="0" applyFont="1" applyFill="1" applyBorder="1">
      <alignment vertical="center"/>
    </xf>
    <xf numFmtId="0" fontId="16" fillId="2" borderId="44" xfId="0" quotePrefix="1" applyFont="1" applyFill="1" applyBorder="1">
      <alignment vertical="center"/>
    </xf>
    <xf numFmtId="0" fontId="16" fillId="2" borderId="45" xfId="0" quotePrefix="1" applyFont="1" applyFill="1" applyBorder="1" applyAlignment="1">
      <alignment horizontal="center" vertical="center"/>
    </xf>
    <xf numFmtId="0" fontId="16" fillId="2" borderId="23" xfId="0" quotePrefix="1" applyFont="1" applyFill="1" applyBorder="1">
      <alignment vertical="center"/>
    </xf>
    <xf numFmtId="0" fontId="16" fillId="2" borderId="39" xfId="0" quotePrefix="1" applyFont="1" applyFill="1" applyBorder="1">
      <alignment vertical="center"/>
    </xf>
    <xf numFmtId="0" fontId="16" fillId="2" borderId="16" xfId="0" quotePrefix="1" applyFont="1" applyFill="1" applyBorder="1" applyAlignment="1">
      <alignment horizontal="center" vertical="center"/>
    </xf>
    <xf numFmtId="0" fontId="16" fillId="2" borderId="0" xfId="0" quotePrefix="1" applyFont="1" applyFill="1" applyBorder="1">
      <alignment vertical="center"/>
    </xf>
    <xf numFmtId="0" fontId="15" fillId="2" borderId="0" xfId="0" applyFont="1" applyFill="1" applyBorder="1">
      <alignment vertical="center"/>
    </xf>
    <xf numFmtId="0" fontId="4" fillId="2" borderId="1" xfId="0" applyFont="1" applyFill="1" applyBorder="1" applyAlignment="1">
      <alignment horizontal="center" vertical="center"/>
    </xf>
    <xf numFmtId="0" fontId="10" fillId="2" borderId="6" xfId="0" applyFont="1" applyFill="1" applyBorder="1" applyAlignment="1">
      <alignment vertical="center"/>
    </xf>
    <xf numFmtId="0" fontId="10" fillId="2" borderId="1" xfId="0" applyFont="1" applyFill="1" applyBorder="1" applyAlignment="1">
      <alignment horizontal="left" vertical="center"/>
    </xf>
    <xf numFmtId="0" fontId="10" fillId="2" borderId="7" xfId="0" applyFont="1" applyFill="1" applyBorder="1" applyAlignment="1">
      <alignment horizontal="left" vertical="center"/>
    </xf>
    <xf numFmtId="0" fontId="4" fillId="2" borderId="6" xfId="0" applyFont="1" applyFill="1" applyBorder="1" applyAlignment="1">
      <alignment vertical="center"/>
    </xf>
    <xf numFmtId="0" fontId="4" fillId="2" borderId="1" xfId="0" applyFont="1" applyFill="1" applyBorder="1" applyAlignment="1">
      <alignment horizontal="left" vertical="center"/>
    </xf>
    <xf numFmtId="0" fontId="4" fillId="2" borderId="1" xfId="0" quotePrefix="1" applyFont="1" applyFill="1" applyBorder="1" applyAlignment="1">
      <alignment horizontal="left" vertical="center"/>
    </xf>
    <xf numFmtId="0" fontId="10" fillId="2" borderId="6" xfId="0" applyFont="1" applyFill="1" applyBorder="1">
      <alignment vertical="center"/>
    </xf>
    <xf numFmtId="0" fontId="12" fillId="2" borderId="0" xfId="0" applyFont="1" applyFill="1" applyAlignment="1">
      <alignment vertical="center"/>
    </xf>
    <xf numFmtId="0" fontId="0" fillId="2" borderId="0" xfId="0" applyFill="1">
      <alignment vertical="center"/>
    </xf>
    <xf numFmtId="0" fontId="4" fillId="2" borderId="1" xfId="0" applyFont="1" applyFill="1" applyBorder="1" applyAlignment="1">
      <alignment vertical="center"/>
    </xf>
    <xf numFmtId="0" fontId="10" fillId="2" borderId="1" xfId="0" quotePrefix="1" applyFont="1" applyFill="1" applyBorder="1">
      <alignment vertical="center"/>
    </xf>
    <xf numFmtId="0" fontId="10" fillId="2" borderId="0" xfId="0" applyFont="1" applyFill="1">
      <alignment vertical="center"/>
    </xf>
    <xf numFmtId="0" fontId="4" fillId="2" borderId="1" xfId="0" quotePrefix="1" applyFont="1" applyFill="1" applyBorder="1">
      <alignment vertical="center"/>
    </xf>
    <xf numFmtId="0" fontId="9" fillId="2" borderId="0" xfId="0" applyFont="1" applyFill="1" applyBorder="1" applyAlignment="1">
      <alignment vertical="center"/>
    </xf>
    <xf numFmtId="0" fontId="16" fillId="36" borderId="1" xfId="0" applyFont="1" applyFill="1" applyBorder="1">
      <alignment vertical="center"/>
    </xf>
    <xf numFmtId="0" fontId="16" fillId="36" borderId="1" xfId="0" quotePrefix="1" applyFont="1" applyFill="1" applyBorder="1">
      <alignment vertical="center"/>
    </xf>
    <xf numFmtId="22" fontId="16" fillId="2" borderId="1" xfId="0" quotePrefix="1" applyNumberFormat="1" applyFont="1" applyFill="1" applyBorder="1" applyAlignment="1">
      <alignment horizontal="left" vertical="center"/>
    </xf>
    <xf numFmtId="0" fontId="4" fillId="2" borderId="9"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0" fontId="4" fillId="2" borderId="90" xfId="0" applyFont="1" applyFill="1" applyBorder="1" applyAlignment="1">
      <alignment horizontal="left" vertical="center" wrapText="1"/>
    </xf>
    <xf numFmtId="0" fontId="4" fillId="2" borderId="91" xfId="0" applyFont="1" applyFill="1" applyBorder="1" applyAlignment="1">
      <alignment horizontal="left" vertical="center" wrapText="1"/>
    </xf>
    <xf numFmtId="0" fontId="41" fillId="2" borderId="83" xfId="0" applyFont="1" applyFill="1" applyBorder="1" applyAlignment="1">
      <alignment horizontal="center" vertical="center" wrapText="1"/>
    </xf>
    <xf numFmtId="0" fontId="42" fillId="2" borderId="83" xfId="0" applyFont="1" applyFill="1" applyBorder="1" applyAlignment="1">
      <alignment vertical="center" wrapText="1"/>
    </xf>
    <xf numFmtId="0" fontId="41" fillId="2" borderId="83" xfId="0" applyFont="1" applyFill="1" applyBorder="1" applyAlignment="1">
      <alignment vertical="center" wrapText="1"/>
    </xf>
    <xf numFmtId="0" fontId="0" fillId="2" borderId="17" xfId="0" applyFont="1" applyFill="1" applyBorder="1" applyAlignment="1">
      <alignment vertical="center"/>
    </xf>
    <xf numFmtId="0" fontId="0" fillId="2" borderId="83" xfId="0" applyFont="1" applyFill="1" applyBorder="1" applyAlignment="1">
      <alignment vertical="center"/>
    </xf>
    <xf numFmtId="0" fontId="0" fillId="2" borderId="18" xfId="0" applyFont="1" applyFill="1" applyBorder="1" applyAlignment="1">
      <alignment vertical="center"/>
    </xf>
    <xf numFmtId="0" fontId="0" fillId="2" borderId="0" xfId="0" applyFont="1" applyFill="1" applyAlignment="1">
      <alignment vertical="center"/>
    </xf>
    <xf numFmtId="0" fontId="62" fillId="2" borderId="19" xfId="0" applyFont="1" applyFill="1" applyBorder="1" applyAlignment="1">
      <alignment horizontal="center" vertical="center"/>
    </xf>
    <xf numFmtId="0" fontId="62" fillId="2" borderId="13" xfId="0" applyFont="1" applyFill="1" applyBorder="1" applyAlignment="1">
      <alignment horizontal="center" vertical="center"/>
    </xf>
    <xf numFmtId="0" fontId="0" fillId="2" borderId="19" xfId="0" applyFont="1" applyFill="1" applyBorder="1" applyAlignment="1">
      <alignment vertical="center"/>
    </xf>
    <xf numFmtId="0" fontId="0" fillId="2" borderId="13" xfId="0" applyFont="1"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0" fontId="0" fillId="2" borderId="15" xfId="0" applyFont="1" applyFill="1" applyBorder="1" applyAlignment="1">
      <alignment vertical="center"/>
    </xf>
    <xf numFmtId="0" fontId="0" fillId="2" borderId="82" xfId="0" applyFont="1" applyFill="1" applyBorder="1" applyAlignment="1">
      <alignment vertical="center"/>
    </xf>
    <xf numFmtId="0" fontId="9" fillId="2" borderId="83" xfId="0" applyFont="1" applyFill="1" applyBorder="1" applyAlignment="1">
      <alignment horizontal="center" vertical="center"/>
    </xf>
    <xf numFmtId="0" fontId="40" fillId="2" borderId="13" xfId="0" applyFont="1" applyFill="1" applyBorder="1" applyAlignment="1">
      <alignment vertical="center" wrapText="1"/>
    </xf>
    <xf numFmtId="0" fontId="41" fillId="2" borderId="14" xfId="0" applyFont="1" applyFill="1" applyBorder="1" applyAlignment="1">
      <alignment vertical="center" wrapText="1"/>
    </xf>
    <xf numFmtId="0" fontId="43" fillId="2" borderId="13" xfId="0" applyFont="1" applyFill="1" applyBorder="1" applyAlignment="1">
      <alignment vertical="center" wrapText="1"/>
    </xf>
    <xf numFmtId="0" fontId="9" fillId="2" borderId="13" xfId="0" quotePrefix="1" applyFont="1" applyFill="1" applyBorder="1" applyAlignment="1">
      <alignment horizontal="center" vertical="center" wrapText="1"/>
    </xf>
    <xf numFmtId="0" fontId="9" fillId="2" borderId="13" xfId="0" quotePrefix="1" applyFont="1" applyFill="1" applyBorder="1" applyAlignment="1">
      <alignment horizontal="center" vertical="center"/>
    </xf>
    <xf numFmtId="0" fontId="9" fillId="2" borderId="13" xfId="0" applyFont="1" applyFill="1" applyBorder="1" applyAlignment="1">
      <alignment horizontal="center" vertical="top"/>
    </xf>
    <xf numFmtId="0" fontId="43" fillId="2" borderId="14" xfId="0" applyFont="1" applyFill="1" applyBorder="1" applyAlignment="1">
      <alignment horizontal="justify" vertical="center" wrapText="1"/>
    </xf>
    <xf numFmtId="0" fontId="10" fillId="2" borderId="0" xfId="0" applyFont="1" applyFill="1" applyAlignment="1">
      <alignment horizontal="left" vertical="center"/>
    </xf>
    <xf numFmtId="0" fontId="38" fillId="2" borderId="0" xfId="0" applyFont="1" applyFill="1" applyAlignment="1">
      <alignment horizontal="center" vertical="center"/>
    </xf>
    <xf numFmtId="0" fontId="10" fillId="2" borderId="0" xfId="0" applyFont="1" applyFill="1" applyAlignment="1">
      <alignment vertical="center"/>
    </xf>
    <xf numFmtId="0" fontId="9" fillId="2" borderId="0" xfId="0" applyFont="1" applyFill="1" applyAlignment="1">
      <alignment horizontal="center" vertical="center"/>
    </xf>
    <xf numFmtId="0" fontId="64" fillId="2" borderId="0" xfId="0" applyFont="1" applyFill="1">
      <alignment vertical="center"/>
    </xf>
    <xf numFmtId="0" fontId="16" fillId="2" borderId="1" xfId="0" applyFont="1" applyFill="1" applyBorder="1" applyAlignment="1">
      <alignment horizontal="center" vertical="center"/>
    </xf>
    <xf numFmtId="0" fontId="16" fillId="2" borderId="94" xfId="0" applyFont="1" applyFill="1" applyBorder="1" applyAlignment="1">
      <alignment vertical="center" wrapText="1"/>
    </xf>
    <xf numFmtId="0" fontId="16" fillId="2" borderId="70" xfId="0" quotePrefix="1" applyFont="1" applyFill="1" applyBorder="1" applyAlignment="1">
      <alignment vertical="center" wrapText="1"/>
    </xf>
    <xf numFmtId="0" fontId="9" fillId="2" borderId="1" xfId="0" quotePrefix="1" applyFont="1" applyFill="1" applyBorder="1" applyAlignment="1">
      <alignment horizontal="center" vertical="center" wrapText="1"/>
    </xf>
    <xf numFmtId="0" fontId="4" fillId="2" borderId="1" xfId="0" applyFont="1" applyFill="1" applyBorder="1" applyAlignment="1">
      <alignment horizontal="right" vertical="top"/>
    </xf>
    <xf numFmtId="0" fontId="16" fillId="2" borderId="0" xfId="0" applyFont="1" applyFill="1" applyAlignment="1">
      <alignment horizontal="left" vertical="center"/>
    </xf>
    <xf numFmtId="0" fontId="16"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33" xfId="0" quotePrefix="1" applyFont="1" applyFill="1" applyBorder="1" applyAlignment="1">
      <alignment horizontal="center" vertical="center"/>
    </xf>
    <xf numFmtId="0" fontId="16" fillId="2" borderId="45" xfId="0" applyFont="1" applyFill="1" applyBorder="1" applyAlignment="1">
      <alignment horizontal="center" vertical="center"/>
    </xf>
    <xf numFmtId="0" fontId="16" fillId="2" borderId="36" xfId="0" quotePrefix="1" applyFont="1" applyFill="1" applyBorder="1" applyAlignment="1">
      <alignment horizontal="center" vertical="center"/>
    </xf>
    <xf numFmtId="0" fontId="16" fillId="2" borderId="0" xfId="0" applyFont="1" applyFill="1" applyAlignment="1">
      <alignment horizontal="left" vertical="center"/>
    </xf>
    <xf numFmtId="0" fontId="16" fillId="2" borderId="1" xfId="0" applyFont="1" applyFill="1" applyBorder="1" applyAlignment="1">
      <alignment horizontal="center" vertical="center"/>
    </xf>
    <xf numFmtId="0" fontId="14" fillId="2" borderId="0" xfId="0" applyFont="1" applyFill="1" applyAlignment="1">
      <alignment horizontal="left" vertical="center"/>
    </xf>
    <xf numFmtId="0" fontId="16" fillId="2" borderId="23"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55" fillId="2" borderId="0" xfId="0" applyFont="1" applyFill="1" applyAlignment="1">
      <alignment horizontal="left" vertical="center"/>
    </xf>
    <xf numFmtId="0" fontId="16" fillId="2" borderId="36" xfId="0" quotePrefix="1" applyFont="1" applyFill="1" applyBorder="1" applyAlignment="1">
      <alignment horizontal="center" vertical="center"/>
    </xf>
    <xf numFmtId="0" fontId="0" fillId="0" borderId="1" xfId="0" quotePrefix="1" applyFont="1" applyFill="1" applyBorder="1">
      <alignment vertical="center"/>
    </xf>
    <xf numFmtId="0" fontId="16" fillId="2" borderId="1" xfId="0" quotePrefix="1" applyFont="1" applyFill="1" applyBorder="1" applyAlignment="1">
      <alignment vertical="center"/>
    </xf>
    <xf numFmtId="0" fontId="0" fillId="0" borderId="1" xfId="0" applyFont="1" applyFill="1" applyBorder="1" applyAlignment="1">
      <alignment horizontal="left" vertical="center"/>
    </xf>
    <xf numFmtId="0" fontId="0" fillId="0" borderId="1" xfId="0" applyFill="1" applyBorder="1" applyAlignment="1">
      <alignment horizontal="left" vertical="center"/>
    </xf>
    <xf numFmtId="0" fontId="17" fillId="0" borderId="1" xfId="0" quotePrefix="1" applyFont="1" applyFill="1" applyBorder="1" applyAlignment="1">
      <alignment vertical="center"/>
    </xf>
    <xf numFmtId="0" fontId="19" fillId="0" borderId="1" xfId="0" quotePrefix="1" applyFont="1" applyFill="1" applyBorder="1" applyAlignment="1">
      <alignment horizontal="left" vertical="center"/>
    </xf>
    <xf numFmtId="0" fontId="0" fillId="0" borderId="1" xfId="0" quotePrefix="1" applyFont="1" applyFill="1" applyBorder="1" applyAlignment="1">
      <alignment horizontal="left" vertical="center"/>
    </xf>
    <xf numFmtId="0" fontId="16" fillId="0" borderId="1" xfId="0" applyFont="1" applyFill="1" applyBorder="1">
      <alignment vertical="center"/>
    </xf>
    <xf numFmtId="0" fontId="65" fillId="2" borderId="44" xfId="0" applyFont="1" applyFill="1" applyBorder="1" applyAlignment="1">
      <alignment horizontal="center" vertical="center"/>
    </xf>
    <xf numFmtId="0" fontId="16" fillId="2" borderId="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2" xfId="0" applyFont="1" applyFill="1" applyBorder="1" applyAlignment="1">
      <alignment vertical="top" wrapText="1"/>
    </xf>
    <xf numFmtId="0" fontId="4" fillId="2" borderId="3" xfId="0" applyFont="1" applyFill="1" applyBorder="1" applyAlignment="1">
      <alignment horizontal="left" vertical="top" wrapText="1"/>
    </xf>
    <xf numFmtId="0" fontId="4" fillId="2" borderId="5" xfId="0" applyFont="1" applyFill="1" applyBorder="1" applyAlignment="1">
      <alignment vertical="top" wrapText="1"/>
    </xf>
    <xf numFmtId="0" fontId="16" fillId="2" borderId="11" xfId="0" quotePrefix="1" applyFont="1" applyFill="1" applyBorder="1" applyAlignment="1">
      <alignment horizontal="center" vertical="center" wrapText="1"/>
    </xf>
    <xf numFmtId="0" fontId="37" fillId="2" borderId="0" xfId="42" applyFill="1" applyAlignment="1">
      <alignment vertical="center"/>
    </xf>
    <xf numFmtId="0" fontId="19" fillId="35" borderId="9" xfId="0" applyFont="1" applyFill="1" applyBorder="1" applyAlignment="1">
      <alignment vertical="center"/>
    </xf>
    <xf numFmtId="0" fontId="19" fillId="35" borderId="49" xfId="0" applyFont="1" applyFill="1" applyBorder="1" applyAlignment="1">
      <alignment vertical="center"/>
    </xf>
    <xf numFmtId="0" fontId="38" fillId="2" borderId="0" xfId="0" applyFont="1" applyFill="1" applyAlignment="1">
      <alignment horizontal="left" vertical="center"/>
    </xf>
    <xf numFmtId="0" fontId="50" fillId="2" borderId="0" xfId="42" applyFont="1" applyFill="1" applyAlignment="1">
      <alignment horizontal="left" vertical="center"/>
    </xf>
    <xf numFmtId="0" fontId="4" fillId="2" borderId="0" xfId="0" applyFont="1" applyFill="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13" fillId="2" borderId="0" xfId="0" applyFont="1" applyFill="1" applyAlignment="1">
      <alignment horizontal="left" vertical="center"/>
    </xf>
    <xf numFmtId="0" fontId="4" fillId="2" borderId="8" xfId="0" applyFont="1" applyFill="1" applyBorder="1" applyAlignment="1">
      <alignment horizontal="right" vertical="top"/>
    </xf>
    <xf numFmtId="0" fontId="4" fillId="2" borderId="9" xfId="0" applyFont="1" applyFill="1" applyBorder="1" applyAlignment="1">
      <alignment horizontal="right" vertical="top"/>
    </xf>
    <xf numFmtId="0" fontId="4" fillId="2" borderId="10" xfId="0" applyFont="1" applyFill="1" applyBorder="1" applyAlignment="1">
      <alignment horizontal="right" vertical="top"/>
    </xf>
    <xf numFmtId="15" fontId="66" fillId="2" borderId="8" xfId="0" applyNumberFormat="1" applyFont="1" applyFill="1" applyBorder="1" applyAlignment="1">
      <alignment horizontal="right" vertical="top"/>
    </xf>
    <xf numFmtId="15" fontId="66" fillId="2" borderId="9" xfId="0" applyNumberFormat="1" applyFont="1" applyFill="1" applyBorder="1" applyAlignment="1">
      <alignment horizontal="right" vertical="top"/>
    </xf>
    <xf numFmtId="15" fontId="66" fillId="2" borderId="10" xfId="0" applyNumberFormat="1" applyFont="1" applyFill="1" applyBorder="1" applyAlignment="1">
      <alignment horizontal="right" vertical="top"/>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15" fontId="4" fillId="2" borderId="8" xfId="0" applyNumberFormat="1" applyFont="1" applyFill="1" applyBorder="1" applyAlignment="1">
      <alignment horizontal="right" vertical="top"/>
    </xf>
    <xf numFmtId="15" fontId="4" fillId="2" borderId="10" xfId="0" applyNumberFormat="1" applyFont="1" applyFill="1" applyBorder="1" applyAlignment="1">
      <alignment horizontal="right" vertical="top"/>
    </xf>
    <xf numFmtId="0" fontId="4" fillId="2" borderId="1" xfId="0" applyFont="1" applyFill="1" applyBorder="1" applyAlignment="1">
      <alignment horizontal="left" vertical="top" wrapText="1"/>
    </xf>
    <xf numFmtId="15" fontId="4" fillId="2" borderId="9" xfId="0" applyNumberFormat="1" applyFont="1" applyFill="1" applyBorder="1" applyAlignment="1">
      <alignment horizontal="right" vertical="top"/>
    </xf>
    <xf numFmtId="0" fontId="4" fillId="2" borderId="8" xfId="0" applyFont="1" applyFill="1" applyBorder="1" applyAlignment="1">
      <alignment vertical="top"/>
    </xf>
    <xf numFmtId="0" fontId="4" fillId="2" borderId="9" xfId="0" applyFont="1" applyFill="1" applyBorder="1" applyAlignment="1">
      <alignment vertical="top"/>
    </xf>
    <xf numFmtId="0" fontId="4" fillId="2" borderId="10" xfId="0" applyFont="1" applyFill="1" applyBorder="1" applyAlignment="1">
      <alignment vertical="top"/>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 xfId="0" quotePrefix="1" applyFont="1" applyFill="1" applyBorder="1" applyAlignment="1">
      <alignment horizontal="right" vertical="top"/>
    </xf>
    <xf numFmtId="0" fontId="4" fillId="2" borderId="3" xfId="0" quotePrefix="1" applyFont="1" applyFill="1" applyBorder="1" applyAlignment="1">
      <alignment horizontal="right" vertical="top"/>
    </xf>
    <xf numFmtId="0" fontId="4"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0" xfId="0" applyFont="1" applyFill="1" applyAlignment="1">
      <alignment horizontal="left" vertical="center" wrapText="1"/>
    </xf>
    <xf numFmtId="0" fontId="39" fillId="2" borderId="68" xfId="0" applyFont="1" applyFill="1" applyBorder="1" applyAlignment="1">
      <alignment horizontal="left" vertical="center" wrapText="1"/>
    </xf>
    <xf numFmtId="0" fontId="39" fillId="2" borderId="6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39" fillId="2" borderId="72" xfId="0" applyFont="1" applyFill="1" applyBorder="1" applyAlignment="1">
      <alignment horizontal="left" vertical="center" wrapText="1"/>
    </xf>
    <xf numFmtId="0" fontId="39" fillId="2" borderId="73" xfId="0" applyFont="1" applyFill="1" applyBorder="1" applyAlignment="1">
      <alignment horizontal="left" vertical="center" wrapText="1"/>
    </xf>
    <xf numFmtId="0" fontId="4" fillId="2" borderId="92" xfId="0" applyFont="1" applyFill="1" applyBorder="1" applyAlignment="1">
      <alignment horizontal="left" vertical="center" wrapText="1"/>
    </xf>
    <xf numFmtId="0" fontId="4" fillId="2" borderId="93" xfId="0" applyFont="1" applyFill="1" applyBorder="1" applyAlignment="1">
      <alignment horizontal="left" vertical="center" wrapText="1"/>
    </xf>
    <xf numFmtId="0" fontId="6" fillId="2" borderId="0" xfId="0" applyFont="1" applyFill="1" applyAlignment="1">
      <alignment horizontal="left" vertical="center" wrapText="1"/>
    </xf>
    <xf numFmtId="0" fontId="10" fillId="2" borderId="0" xfId="0" applyFont="1" applyFill="1" applyAlignment="1">
      <alignment horizontal="left" vertical="center" wrapText="1"/>
    </xf>
    <xf numFmtId="0" fontId="10" fillId="2" borderId="6"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58" fillId="2" borderId="0" xfId="42" applyFont="1" applyFill="1" applyAlignment="1">
      <alignment horizontal="left" vertical="center" wrapText="1"/>
    </xf>
    <xf numFmtId="0" fontId="40" fillId="2" borderId="46" xfId="0" applyFont="1" applyFill="1" applyBorder="1" applyAlignment="1">
      <alignment horizontal="left" vertical="center" wrapText="1"/>
    </xf>
    <xf numFmtId="0" fontId="40" fillId="2" borderId="47" xfId="0" applyFont="1" applyFill="1" applyBorder="1" applyAlignment="1">
      <alignment horizontal="left" vertical="center" wrapText="1"/>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12" xfId="0" applyFont="1" applyFill="1" applyBorder="1" applyAlignment="1">
      <alignment horizontal="center" vertical="center"/>
    </xf>
    <xf numFmtId="0" fontId="43" fillId="2" borderId="1" xfId="0" applyFont="1" applyFill="1" applyBorder="1" applyAlignment="1">
      <alignment horizontal="left" vertical="center"/>
    </xf>
    <xf numFmtId="0" fontId="9" fillId="2" borderId="8" xfId="0" applyFont="1" applyFill="1" applyBorder="1" applyAlignment="1">
      <alignment horizontal="left" vertical="center"/>
    </xf>
    <xf numFmtId="0" fontId="3" fillId="2" borderId="1" xfId="0" applyFont="1" applyFill="1" applyBorder="1" applyAlignment="1">
      <alignment horizontal="center" vertical="center"/>
    </xf>
    <xf numFmtId="0" fontId="9" fillId="2" borderId="10" xfId="0" applyFont="1" applyFill="1" applyBorder="1" applyAlignment="1">
      <alignment horizontal="left" vertical="center"/>
    </xf>
    <xf numFmtId="0" fontId="10" fillId="2" borderId="0" xfId="0" applyFont="1" applyFill="1" applyAlignment="1">
      <alignment horizontal="center" vertical="center"/>
    </xf>
    <xf numFmtId="0" fontId="38" fillId="2" borderId="0" xfId="0" applyFont="1" applyFill="1" applyAlignment="1">
      <alignment horizontal="left"/>
    </xf>
    <xf numFmtId="0" fontId="9" fillId="2" borderId="1" xfId="0" applyFont="1" applyFill="1" applyBorder="1" applyAlignment="1">
      <alignment horizontal="left" vertical="center"/>
    </xf>
    <xf numFmtId="0" fontId="56" fillId="2" borderId="1" xfId="42" applyFont="1" applyFill="1" applyBorder="1" applyAlignment="1">
      <alignment horizontal="left" vertical="center"/>
    </xf>
    <xf numFmtId="0" fontId="19" fillId="35" borderId="8" xfId="0" applyFont="1" applyFill="1" applyBorder="1" applyAlignment="1">
      <alignment horizontal="center" vertical="center"/>
    </xf>
    <xf numFmtId="0" fontId="19" fillId="35" borderId="9" xfId="0" applyFont="1" applyFill="1" applyBorder="1" applyAlignment="1">
      <alignment horizontal="center" vertical="center"/>
    </xf>
    <xf numFmtId="0" fontId="19" fillId="35" borderId="10" xfId="0" applyFont="1" applyFill="1" applyBorder="1" applyAlignment="1">
      <alignment horizontal="center" vertical="center"/>
    </xf>
    <xf numFmtId="0" fontId="14" fillId="2" borderId="0" xfId="0" applyFont="1" applyFill="1" applyAlignment="1">
      <alignment horizontal="left" vertical="center"/>
    </xf>
    <xf numFmtId="0" fontId="16" fillId="2" borderId="0" xfId="0" applyFont="1" applyFill="1" applyAlignment="1">
      <alignment horizontal="lef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7" fillId="36" borderId="8" xfId="0" applyFont="1" applyFill="1" applyBorder="1" applyAlignment="1">
      <alignment horizontal="center" vertical="center"/>
    </xf>
    <xf numFmtId="0" fontId="17" fillId="36" borderId="9" xfId="0" applyFont="1" applyFill="1" applyBorder="1" applyAlignment="1">
      <alignment horizontal="center" vertical="center"/>
    </xf>
    <xf numFmtId="0" fontId="17" fillId="36" borderId="10" xfId="0" applyFont="1" applyFill="1" applyBorder="1" applyAlignment="1">
      <alignment horizontal="center" vertical="center"/>
    </xf>
    <xf numFmtId="0" fontId="19" fillId="35" borderId="49" xfId="0" applyFont="1" applyFill="1" applyBorder="1" applyAlignment="1">
      <alignment horizontal="center" vertical="center"/>
    </xf>
    <xf numFmtId="0" fontId="19" fillId="36" borderId="9" xfId="0" applyFont="1" applyFill="1" applyBorder="1" applyAlignment="1">
      <alignment horizontal="center" vertical="center"/>
    </xf>
    <xf numFmtId="0" fontId="19" fillId="36" borderId="10" xfId="0" applyFont="1" applyFill="1" applyBorder="1" applyAlignment="1">
      <alignment horizontal="center" vertical="center"/>
    </xf>
    <xf numFmtId="0" fontId="16" fillId="35" borderId="8" xfId="0" applyFont="1" applyFill="1" applyBorder="1" applyAlignment="1">
      <alignment horizontal="center" vertical="top" wrapText="1"/>
    </xf>
    <xf numFmtId="0" fontId="16" fillId="35" borderId="9" xfId="0" applyFont="1" applyFill="1" applyBorder="1" applyAlignment="1">
      <alignment horizontal="center" vertical="top" wrapText="1"/>
    </xf>
    <xf numFmtId="0" fontId="16" fillId="35" borderId="10" xfId="0" applyFont="1" applyFill="1" applyBorder="1" applyAlignment="1">
      <alignment horizontal="center" vertical="top" wrapText="1"/>
    </xf>
    <xf numFmtId="0" fontId="16" fillId="35" borderId="8" xfId="0" applyFont="1" applyFill="1" applyBorder="1" applyAlignment="1">
      <alignment horizontal="center" vertical="center"/>
    </xf>
    <xf numFmtId="0" fontId="16" fillId="35" borderId="9" xfId="0" applyFont="1" applyFill="1" applyBorder="1" applyAlignment="1">
      <alignment horizontal="center" vertical="center"/>
    </xf>
    <xf numFmtId="0" fontId="16" fillId="35" borderId="10" xfId="0" applyFont="1" applyFill="1" applyBorder="1" applyAlignment="1">
      <alignment horizontal="center" vertical="center"/>
    </xf>
    <xf numFmtId="0" fontId="61" fillId="35" borderId="8" xfId="0" applyFont="1" applyFill="1" applyBorder="1" applyAlignment="1">
      <alignment horizontal="center" vertical="center"/>
    </xf>
    <xf numFmtId="0" fontId="61" fillId="35" borderId="9" xfId="0" applyFont="1" applyFill="1" applyBorder="1" applyAlignment="1">
      <alignment horizontal="center" vertical="center"/>
    </xf>
    <xf numFmtId="0" fontId="61" fillId="35"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9" fillId="35" borderId="8" xfId="0" applyFont="1" applyFill="1" applyBorder="1" applyAlignment="1">
      <alignment horizontal="center" vertical="center" wrapText="1"/>
    </xf>
    <xf numFmtId="0" fontId="19" fillId="35" borderId="9"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5" fillId="2" borderId="0" xfId="0" applyFont="1" applyFill="1" applyAlignment="1">
      <alignment horizontal="left" vertic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4" fillId="2" borderId="0" xfId="0" applyFont="1" applyFill="1" applyBorder="1" applyAlignment="1">
      <alignment horizontal="left" vertical="center"/>
    </xf>
    <xf numFmtId="0" fontId="16" fillId="2" borderId="1"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47"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48" xfId="0" applyFont="1" applyFill="1" applyBorder="1" applyAlignment="1">
      <alignment horizontal="center" vertical="center"/>
    </xf>
    <xf numFmtId="0" fontId="19" fillId="2" borderId="49"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54"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55" xfId="0" applyFont="1" applyFill="1" applyBorder="1" applyAlignment="1">
      <alignment horizontal="center" vertical="center"/>
    </xf>
    <xf numFmtId="0" fontId="16" fillId="35" borderId="78" xfId="0" applyFont="1" applyFill="1" applyBorder="1" applyAlignment="1">
      <alignment horizontal="center" vertical="center"/>
    </xf>
    <xf numFmtId="0" fontId="16" fillId="35" borderId="13" xfId="0" applyFont="1" applyFill="1" applyBorder="1" applyAlignment="1">
      <alignment horizontal="center" vertical="center"/>
    </xf>
    <xf numFmtId="0" fontId="16" fillId="35" borderId="15" xfId="0" applyFont="1" applyFill="1" applyBorder="1" applyAlignment="1">
      <alignment horizontal="center" vertical="center"/>
    </xf>
    <xf numFmtId="0" fontId="16" fillId="2" borderId="8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86" xfId="0" applyFont="1" applyFill="1" applyBorder="1" applyAlignment="1">
      <alignment horizontal="center" vertical="center"/>
    </xf>
    <xf numFmtId="0" fontId="16" fillId="2" borderId="87"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62" xfId="0" applyFont="1" applyFill="1" applyBorder="1" applyAlignment="1">
      <alignment horizontal="center" vertical="center"/>
    </xf>
    <xf numFmtId="0" fontId="16" fillId="2" borderId="65" xfId="0" applyFont="1" applyFill="1" applyBorder="1" applyAlignment="1">
      <alignment horizontal="center" vertical="center"/>
    </xf>
    <xf numFmtId="0" fontId="16" fillId="2" borderId="63" xfId="0" applyFont="1" applyFill="1" applyBorder="1" applyAlignment="1">
      <alignment horizontal="center" vertical="center"/>
    </xf>
    <xf numFmtId="0" fontId="16" fillId="2" borderId="64" xfId="0" applyFont="1" applyFill="1" applyBorder="1" applyAlignment="1">
      <alignment horizontal="center" vertical="center"/>
    </xf>
    <xf numFmtId="0" fontId="16" fillId="2" borderId="33"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5" xfId="0" quotePrefix="1"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51" xfId="0" quotePrefix="1"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59" xfId="0" quotePrefix="1" applyFont="1" applyFill="1" applyBorder="1" applyAlignment="1">
      <alignment horizontal="center" vertical="center"/>
    </xf>
    <xf numFmtId="0" fontId="4" fillId="2" borderId="5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3" xfId="0" quotePrefix="1" applyFont="1" applyFill="1" applyBorder="1" applyAlignment="1">
      <alignment horizontal="center" vertical="center"/>
    </xf>
    <xf numFmtId="0" fontId="4" fillId="2" borderId="23" xfId="0" quotePrefix="1" applyFont="1" applyFill="1" applyBorder="1" applyAlignment="1">
      <alignment horizontal="center" vertical="center"/>
    </xf>
    <xf numFmtId="0" fontId="4" fillId="2" borderId="37" xfId="0" quotePrefix="1" applyFont="1" applyFill="1" applyBorder="1" applyAlignment="1">
      <alignment horizontal="center" vertical="center"/>
    </xf>
    <xf numFmtId="0" fontId="4" fillId="2" borderId="36" xfId="0" quotePrefix="1" applyFont="1" applyFill="1" applyBorder="1" applyAlignment="1">
      <alignment horizontal="center" vertical="center"/>
    </xf>
    <xf numFmtId="0" fontId="4" fillId="2" borderId="86" xfId="0" quotePrefix="1" applyFont="1" applyFill="1" applyBorder="1" applyAlignment="1">
      <alignment horizontal="center" vertical="center"/>
    </xf>
    <xf numFmtId="0" fontId="4" fillId="2" borderId="87" xfId="0" applyFont="1" applyFill="1" applyBorder="1" applyAlignment="1">
      <alignment horizontal="center" vertical="center"/>
    </xf>
    <xf numFmtId="0" fontId="4" fillId="2" borderId="40" xfId="0" quotePrefix="1" applyFont="1" applyFill="1" applyBorder="1" applyAlignment="1">
      <alignment horizontal="center" vertical="center"/>
    </xf>
    <xf numFmtId="0" fontId="4" fillId="2" borderId="39" xfId="0" quotePrefix="1" applyFont="1" applyFill="1" applyBorder="1" applyAlignment="1">
      <alignment horizontal="center" vertical="center"/>
    </xf>
    <xf numFmtId="0" fontId="4" fillId="2" borderId="41" xfId="0" quotePrefix="1" applyFont="1" applyFill="1" applyBorder="1" applyAlignment="1">
      <alignment horizontal="center" vertical="center"/>
    </xf>
    <xf numFmtId="0" fontId="4" fillId="2" borderId="51" xfId="0" applyFont="1" applyFill="1" applyBorder="1" applyAlignment="1">
      <alignment horizontal="center" vertical="center"/>
    </xf>
    <xf numFmtId="0" fontId="4" fillId="2" borderId="86" xfId="0" applyFont="1" applyFill="1" applyBorder="1" applyAlignment="1">
      <alignment horizontal="center" vertical="center"/>
    </xf>
    <xf numFmtId="0" fontId="19" fillId="2" borderId="0" xfId="0" applyFont="1" applyFill="1" applyBorder="1" applyAlignment="1">
      <alignment horizontal="center" vertical="center" wrapText="1"/>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2"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20" xfId="0" applyFont="1" applyFill="1" applyBorder="1" applyAlignment="1">
      <alignment horizontal="center" vertical="center"/>
    </xf>
    <xf numFmtId="0" fontId="16" fillId="2" borderId="82" xfId="0" applyFont="1" applyFill="1" applyBorder="1" applyAlignment="1">
      <alignment horizontal="center" vertical="center"/>
    </xf>
    <xf numFmtId="0" fontId="16" fillId="2" borderId="8" xfId="0" quotePrefix="1" applyFont="1" applyFill="1" applyBorder="1" applyAlignment="1">
      <alignment horizontal="center" vertical="center"/>
    </xf>
    <xf numFmtId="0" fontId="16" fillId="2" borderId="9" xfId="0" quotePrefix="1" applyFont="1" applyFill="1" applyBorder="1" applyAlignment="1">
      <alignment horizontal="center" vertical="center"/>
    </xf>
    <xf numFmtId="0" fontId="16" fillId="2" borderId="10" xfId="0" quotePrefix="1" applyFont="1" applyFill="1" applyBorder="1" applyAlignment="1">
      <alignment horizontal="center" vertical="center"/>
    </xf>
    <xf numFmtId="0" fontId="16" fillId="2" borderId="8" xfId="0" quotePrefix="1" applyFont="1" applyFill="1" applyBorder="1" applyAlignment="1">
      <alignment horizontal="center" vertical="center" wrapText="1"/>
    </xf>
    <xf numFmtId="0" fontId="16" fillId="2" borderId="9" xfId="0" quotePrefix="1" applyFont="1" applyFill="1" applyBorder="1" applyAlignment="1">
      <alignment horizontal="center" vertical="center" wrapText="1"/>
    </xf>
    <xf numFmtId="0" fontId="16" fillId="2" borderId="10" xfId="0" quotePrefix="1" applyFont="1" applyFill="1" applyBorder="1" applyAlignment="1">
      <alignment horizontal="center" vertical="center" wrapText="1"/>
    </xf>
    <xf numFmtId="0" fontId="9" fillId="2" borderId="0" xfId="0" applyFont="1" applyFill="1" applyBorder="1" applyAlignment="1">
      <alignment horizontal="lef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5" borderId="8" xfId="0" applyFont="1" applyFill="1" applyBorder="1" applyAlignment="1">
      <alignment horizontal="center" vertical="center" wrapText="1"/>
    </xf>
    <xf numFmtId="0" fontId="4" fillId="35" borderId="9" xfId="0" applyFont="1" applyFill="1" applyBorder="1" applyAlignment="1">
      <alignment horizontal="center" vertical="center" wrapText="1"/>
    </xf>
    <xf numFmtId="0" fontId="4" fillId="35" borderId="10" xfId="0" applyFont="1" applyFill="1" applyBorder="1" applyAlignment="1">
      <alignment horizontal="center" vertical="center" wrapText="1"/>
    </xf>
    <xf numFmtId="0" fontId="12" fillId="2" borderId="0" xfId="0" applyFont="1" applyFill="1" applyAlignment="1">
      <alignment horizontal="left" vertical="center"/>
    </xf>
    <xf numFmtId="0" fontId="9" fillId="2" borderId="0" xfId="0" applyFont="1" applyFill="1" applyAlignment="1">
      <alignment horizontal="left" vertical="center"/>
    </xf>
    <xf numFmtId="0" fontId="10" fillId="35" borderId="8" xfId="0" applyFont="1" applyFill="1" applyBorder="1" applyAlignment="1">
      <alignment horizontal="center" vertical="center"/>
    </xf>
    <xf numFmtId="0" fontId="10" fillId="35" borderId="9" xfId="0" applyFont="1" applyFill="1" applyBorder="1" applyAlignment="1">
      <alignment horizontal="center" vertical="center"/>
    </xf>
    <xf numFmtId="0" fontId="10" fillId="35" borderId="10"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5" borderId="8" xfId="0" applyFont="1" applyFill="1" applyBorder="1" applyAlignment="1">
      <alignment horizontal="center" vertical="center" wrapText="1"/>
    </xf>
    <xf numFmtId="0" fontId="10" fillId="35" borderId="9" xfId="0" applyFont="1" applyFill="1" applyBorder="1" applyAlignment="1">
      <alignment horizontal="center" vertical="center" wrapText="1"/>
    </xf>
    <xf numFmtId="0" fontId="10" fillId="35" borderId="10" xfId="0" applyFont="1" applyFill="1" applyBorder="1" applyAlignment="1">
      <alignment horizontal="center" vertical="center" wrapText="1"/>
    </xf>
    <xf numFmtId="0" fontId="19" fillId="35" borderId="8" xfId="0" applyFont="1" applyFill="1" applyBorder="1" applyAlignment="1" applyProtection="1">
      <alignment horizontal="center" vertical="center"/>
      <protection locked="0"/>
    </xf>
    <xf numFmtId="0" fontId="19" fillId="35" borderId="9" xfId="0" applyFont="1" applyFill="1" applyBorder="1" applyAlignment="1" applyProtection="1">
      <alignment horizontal="center" vertical="center"/>
      <protection locked="0"/>
    </xf>
    <xf numFmtId="0" fontId="19" fillId="35" borderId="10" xfId="0" applyFont="1" applyFill="1" applyBorder="1" applyAlignment="1" applyProtection="1">
      <alignment horizontal="center" vertical="center"/>
      <protection locked="0"/>
    </xf>
    <xf numFmtId="0" fontId="16" fillId="2" borderId="37" xfId="0" applyFont="1" applyFill="1" applyBorder="1" applyAlignment="1">
      <alignment horizontal="center" vertical="center"/>
    </xf>
    <xf numFmtId="0" fontId="16" fillId="2" borderId="41" xfId="0" applyFont="1" applyFill="1" applyBorder="1" applyAlignment="1">
      <alignment horizontal="center" vertical="center"/>
    </xf>
    <xf numFmtId="0" fontId="16" fillId="35" borderId="83" xfId="0" quotePrefix="1" applyNumberFormat="1" applyFont="1" applyFill="1" applyBorder="1" applyAlignment="1" applyProtection="1">
      <alignment horizontal="center" vertical="center" wrapText="1"/>
      <protection locked="0"/>
    </xf>
    <xf numFmtId="0" fontId="16" fillId="35" borderId="13" xfId="0" quotePrefix="1" applyNumberFormat="1" applyFont="1" applyFill="1" applyBorder="1" applyAlignment="1" applyProtection="1">
      <alignment horizontal="center" vertical="center" wrapText="1"/>
      <protection locked="0"/>
    </xf>
    <xf numFmtId="0" fontId="16" fillId="35" borderId="15" xfId="0" quotePrefix="1" applyNumberFormat="1" applyFont="1" applyFill="1" applyBorder="1" applyAlignment="1" applyProtection="1">
      <alignment horizontal="center" vertical="center" wrapText="1"/>
      <protection locked="0"/>
    </xf>
    <xf numFmtId="0" fontId="16" fillId="35" borderId="83" xfId="0" applyNumberFormat="1" applyFont="1" applyFill="1" applyBorder="1" applyAlignment="1" applyProtection="1">
      <alignment horizontal="center" vertical="center"/>
      <protection locked="0"/>
    </xf>
    <xf numFmtId="0" fontId="16" fillId="35" borderId="13" xfId="0" applyNumberFormat="1" applyFont="1" applyFill="1" applyBorder="1" applyAlignment="1" applyProtection="1">
      <alignment horizontal="center" vertical="center"/>
      <protection locked="0"/>
    </xf>
    <xf numFmtId="0" fontId="16" fillId="35" borderId="84" xfId="0" applyNumberFormat="1" applyFont="1" applyFill="1" applyBorder="1" applyAlignment="1" applyProtection="1">
      <alignment horizontal="center" vertical="center"/>
      <protection locked="0"/>
    </xf>
    <xf numFmtId="0" fontId="19" fillId="35" borderId="49" xfId="0" applyFont="1" applyFill="1" applyBorder="1" applyAlignment="1" applyProtection="1">
      <alignment horizontal="center" vertical="center"/>
      <protection locked="0"/>
    </xf>
    <xf numFmtId="0" fontId="15" fillId="35" borderId="78" xfId="0" quotePrefix="1" applyFont="1" applyFill="1" applyBorder="1" applyAlignment="1" applyProtection="1">
      <alignment horizontal="center" vertical="center" wrapText="1"/>
      <protection locked="0"/>
    </xf>
    <xf numFmtId="0" fontId="15" fillId="35" borderId="13" xfId="0" quotePrefix="1" applyFont="1" applyFill="1" applyBorder="1" applyAlignment="1" applyProtection="1">
      <alignment horizontal="center" vertical="center" wrapText="1"/>
      <protection locked="0"/>
    </xf>
    <xf numFmtId="0" fontId="15" fillId="35" borderId="84" xfId="0" quotePrefix="1" applyFont="1" applyFill="1" applyBorder="1" applyAlignment="1" applyProtection="1">
      <alignment horizontal="center" vertical="center" wrapText="1"/>
      <protection locked="0"/>
    </xf>
    <xf numFmtId="0" fontId="15" fillId="2" borderId="17"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38" fillId="35" borderId="83" xfId="0" quotePrefix="1" applyFont="1" applyFill="1" applyBorder="1" applyAlignment="1" applyProtection="1">
      <alignment horizontal="center" vertical="center" wrapText="1"/>
      <protection locked="0"/>
    </xf>
    <xf numFmtId="0" fontId="38" fillId="35" borderId="13" xfId="0" quotePrefix="1" applyFont="1" applyFill="1" applyBorder="1" applyAlignment="1" applyProtection="1">
      <alignment horizontal="center" vertical="center" wrapText="1"/>
      <protection locked="0"/>
    </xf>
    <xf numFmtId="0" fontId="38" fillId="35" borderId="15" xfId="0" quotePrefix="1" applyFont="1" applyFill="1" applyBorder="1" applyAlignment="1" applyProtection="1">
      <alignment horizontal="center" vertical="center" wrapText="1"/>
      <protection locked="0"/>
    </xf>
    <xf numFmtId="0" fontId="16" fillId="35" borderId="83" xfId="0" applyFont="1" applyFill="1" applyBorder="1" applyAlignment="1" applyProtection="1">
      <alignment horizontal="center" vertical="center"/>
      <protection locked="0"/>
    </xf>
    <xf numFmtId="0" fontId="16" fillId="35" borderId="13" xfId="0" applyFont="1" applyFill="1" applyBorder="1" applyAlignment="1" applyProtection="1">
      <alignment horizontal="center" vertical="center"/>
      <protection locked="0"/>
    </xf>
    <xf numFmtId="0" fontId="16" fillId="35" borderId="15" xfId="0"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6" fillId="2" borderId="8"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35" borderId="8" xfId="0" quotePrefix="1" applyFont="1" applyFill="1" applyBorder="1" applyAlignment="1" applyProtection="1">
      <alignment horizontal="center" vertical="center" wrapText="1"/>
      <protection locked="0"/>
    </xf>
    <xf numFmtId="0" fontId="16" fillId="35" borderId="10" xfId="0" quotePrefix="1" applyFont="1" applyFill="1" applyBorder="1" applyAlignment="1" applyProtection="1">
      <alignment horizontal="center" vertical="center" wrapText="1"/>
      <protection locked="0"/>
    </xf>
    <xf numFmtId="0" fontId="16" fillId="2" borderId="8"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6"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23" xfId="0" applyFont="1" applyFill="1" applyBorder="1" applyAlignment="1">
      <alignment horizontal="left" vertical="center"/>
    </xf>
    <xf numFmtId="0" fontId="16" fillId="2" borderId="7" xfId="0" applyFont="1" applyFill="1" applyBorder="1" applyAlignment="1">
      <alignment horizontal="left" vertical="center"/>
    </xf>
    <xf numFmtId="0" fontId="16" fillId="35" borderId="8" xfId="0" applyFont="1" applyFill="1" applyBorder="1" applyAlignment="1" applyProtection="1">
      <alignment horizontal="center" vertical="center"/>
      <protection locked="0"/>
    </xf>
    <xf numFmtId="0" fontId="16" fillId="35" borderId="9" xfId="0" applyFont="1" applyFill="1" applyBorder="1" applyAlignment="1" applyProtection="1">
      <alignment horizontal="center" vertical="center"/>
      <protection locked="0"/>
    </xf>
    <xf numFmtId="0" fontId="16" fillId="35" borderId="1" xfId="0" applyFont="1" applyFill="1" applyBorder="1" applyAlignment="1" applyProtection="1">
      <alignment horizontal="center" vertical="center"/>
      <protection locked="0"/>
    </xf>
    <xf numFmtId="0" fontId="19" fillId="35" borderId="8" xfId="0" quotePrefix="1" applyFont="1" applyFill="1" applyBorder="1" applyAlignment="1" applyProtection="1">
      <alignment horizontal="center" vertical="center"/>
      <protection locked="0"/>
    </xf>
    <xf numFmtId="0" fontId="19" fillId="35" borderId="9" xfId="0" quotePrefix="1" applyFont="1" applyFill="1" applyBorder="1" applyAlignment="1" applyProtection="1">
      <alignment horizontal="center" vertical="center"/>
      <protection locked="0"/>
    </xf>
    <xf numFmtId="0" fontId="19" fillId="35" borderId="10" xfId="0" quotePrefix="1" applyFont="1" applyFill="1" applyBorder="1" applyAlignment="1" applyProtection="1">
      <alignment horizontal="center" vertical="center"/>
      <protection locked="0"/>
    </xf>
    <xf numFmtId="0" fontId="16" fillId="35" borderId="78" xfId="0" quotePrefix="1" applyFont="1" applyFill="1" applyBorder="1" applyAlignment="1" applyProtection="1">
      <alignment horizontal="center" vertical="center" wrapText="1"/>
      <protection locked="0"/>
    </xf>
    <xf numFmtId="0" fontId="16" fillId="35" borderId="13" xfId="0" quotePrefix="1" applyFont="1" applyFill="1" applyBorder="1" applyAlignment="1" applyProtection="1">
      <alignment horizontal="center" vertical="center" wrapText="1"/>
      <protection locked="0"/>
    </xf>
    <xf numFmtId="0" fontId="16" fillId="35" borderId="15" xfId="0" quotePrefix="1" applyFont="1" applyFill="1" applyBorder="1" applyAlignment="1" applyProtection="1">
      <alignment horizontal="center" vertical="center" wrapText="1"/>
      <protection locked="0"/>
    </xf>
    <xf numFmtId="0" fontId="16" fillId="35" borderId="77" xfId="0" quotePrefix="1" applyFont="1" applyFill="1" applyBorder="1" applyAlignment="1" applyProtection="1">
      <alignment horizontal="center" vertical="center" wrapText="1"/>
      <protection locked="0"/>
    </xf>
    <xf numFmtId="0" fontId="16" fillId="35" borderId="14" xfId="0" quotePrefix="1" applyFont="1" applyFill="1" applyBorder="1" applyAlignment="1" applyProtection="1">
      <alignment horizontal="center" vertical="center" wrapText="1"/>
      <protection locked="0"/>
    </xf>
    <xf numFmtId="0" fontId="16" fillId="35" borderId="16" xfId="0" quotePrefix="1" applyFont="1" applyFill="1" applyBorder="1" applyAlignment="1" applyProtection="1">
      <alignment horizontal="center" vertical="center" wrapText="1"/>
      <protection locked="0"/>
    </xf>
    <xf numFmtId="0" fontId="16" fillId="2" borderId="33" xfId="0" quotePrefix="1" applyFont="1" applyFill="1" applyBorder="1" applyAlignment="1">
      <alignment horizontal="center" vertical="center"/>
    </xf>
    <xf numFmtId="0" fontId="16" fillId="35" borderId="78" xfId="0" applyFont="1" applyFill="1" applyBorder="1" applyAlignment="1" applyProtection="1">
      <alignment horizontal="center" vertical="center"/>
      <protection locked="0"/>
    </xf>
    <xf numFmtId="0" fontId="16" fillId="2" borderId="19"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45" xfId="0" applyFont="1" applyFill="1" applyBorder="1" applyAlignment="1">
      <alignment horizontal="center" vertical="center"/>
    </xf>
    <xf numFmtId="0" fontId="55" fillId="2" borderId="0" xfId="0" applyFont="1" applyFill="1" applyAlignment="1">
      <alignment horizontal="left" vertical="center"/>
    </xf>
    <xf numFmtId="0" fontId="16" fillId="35" borderId="10" xfId="0" applyFont="1" applyFill="1" applyBorder="1" applyAlignment="1" applyProtection="1">
      <alignment horizontal="center" vertical="center"/>
      <protection locked="0"/>
    </xf>
    <xf numFmtId="49" fontId="16" fillId="0" borderId="36" xfId="0" quotePrefix="1" applyNumberFormat="1" applyFont="1" applyBorder="1" applyAlignment="1">
      <alignment horizontal="center"/>
    </xf>
    <xf numFmtId="49" fontId="16" fillId="0" borderId="23" xfId="0" applyNumberFormat="1" applyFont="1" applyBorder="1" applyAlignment="1">
      <alignment horizontal="center"/>
    </xf>
    <xf numFmtId="49" fontId="16" fillId="0" borderId="66" xfId="0" applyNumberFormat="1" applyFont="1" applyBorder="1" applyAlignment="1">
      <alignment horizontal="center"/>
    </xf>
    <xf numFmtId="49" fontId="16" fillId="0" borderId="36" xfId="0" applyNumberFormat="1" applyFont="1" applyBorder="1" applyAlignment="1">
      <alignment horizontal="center"/>
    </xf>
    <xf numFmtId="0" fontId="16" fillId="2" borderId="36" xfId="0" quotePrefix="1" applyFont="1" applyFill="1" applyBorder="1" applyAlignment="1">
      <alignment horizontal="center" vertical="center"/>
    </xf>
    <xf numFmtId="49" fontId="16" fillId="0" borderId="74" xfId="0" applyNumberFormat="1" applyFont="1" applyBorder="1" applyAlignment="1">
      <alignment horizontal="center"/>
    </xf>
    <xf numFmtId="49" fontId="16" fillId="0" borderId="79" xfId="0" applyNumberFormat="1" applyFont="1" applyBorder="1" applyAlignment="1">
      <alignment horizontal="center"/>
    </xf>
    <xf numFmtId="0" fontId="16" fillId="35" borderId="77" xfId="0" applyFont="1" applyFill="1" applyBorder="1" applyAlignment="1" applyProtection="1">
      <alignment horizontal="center" vertical="center"/>
      <protection locked="0"/>
    </xf>
    <xf numFmtId="0" fontId="16" fillId="35" borderId="14" xfId="0" applyFont="1" applyFill="1" applyBorder="1" applyAlignment="1" applyProtection="1">
      <alignment horizontal="center" vertical="center"/>
      <protection locked="0"/>
    </xf>
    <xf numFmtId="0" fontId="16" fillId="35" borderId="16" xfId="0" applyFont="1" applyFill="1" applyBorder="1" applyAlignment="1" applyProtection="1">
      <alignment horizontal="center" vertical="center"/>
      <protection locked="0"/>
    </xf>
    <xf numFmtId="49" fontId="16" fillId="0" borderId="80" xfId="0" applyNumberFormat="1" applyFont="1" applyBorder="1" applyAlignment="1">
      <alignment horizontal="center"/>
    </xf>
    <xf numFmtId="0" fontId="4" fillId="35" borderId="78" xfId="0" quotePrefix="1" applyFont="1" applyFill="1" applyBorder="1" applyAlignment="1">
      <alignment horizontal="center" vertical="center" wrapText="1"/>
    </xf>
    <xf numFmtId="0" fontId="4" fillId="35" borderId="13" xfId="0" quotePrefix="1" applyFont="1" applyFill="1" applyBorder="1" applyAlignment="1">
      <alignment horizontal="center" vertical="center" wrapText="1"/>
    </xf>
    <xf numFmtId="0" fontId="4" fillId="35" borderId="15" xfId="0" quotePrefix="1" applyFont="1" applyFill="1" applyBorder="1" applyAlignment="1">
      <alignment horizontal="center" vertical="center" wrapText="1"/>
    </xf>
    <xf numFmtId="49" fontId="16" fillId="0" borderId="74" xfId="0" quotePrefix="1" applyNumberFormat="1" applyFont="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xdr:row>
          <xdr:rowOff>19050</xdr:rowOff>
        </xdr:from>
        <xdr:to>
          <xdr:col>3</xdr:col>
          <xdr:colOff>552450</xdr:colOff>
          <xdr:row>4</xdr:row>
          <xdr:rowOff>104775</xdr:rowOff>
        </xdr:to>
        <xdr:sp macro="" textlink="">
          <xdr:nvSpPr>
            <xdr:cNvPr id="153601" name="TextBox1" hidden="1">
              <a:extLst>
                <a:ext uri="{63B3BB69-23CF-44E3-9099-C40C66FF867C}">
                  <a14:compatExt spid="_x0000_s1536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19050</xdr:rowOff>
        </xdr:from>
        <xdr:to>
          <xdr:col>3</xdr:col>
          <xdr:colOff>552450</xdr:colOff>
          <xdr:row>36</xdr:row>
          <xdr:rowOff>152400</xdr:rowOff>
        </xdr:to>
        <xdr:sp macro="" textlink="">
          <xdr:nvSpPr>
            <xdr:cNvPr id="153602" name="TextBox2" hidden="1">
              <a:extLst>
                <a:ext uri="{63B3BB69-23CF-44E3-9099-C40C66FF867C}">
                  <a14:compatExt spid="_x0000_s1536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19050</xdr:rowOff>
        </xdr:from>
        <xdr:to>
          <xdr:col>3</xdr:col>
          <xdr:colOff>552450</xdr:colOff>
          <xdr:row>46</xdr:row>
          <xdr:rowOff>123825</xdr:rowOff>
        </xdr:to>
        <xdr:sp macro="" textlink="">
          <xdr:nvSpPr>
            <xdr:cNvPr id="153603" name="TextBox3" hidden="1">
              <a:extLst>
                <a:ext uri="{63B3BB69-23CF-44E3-9099-C40C66FF867C}">
                  <a14:compatExt spid="_x0000_s1536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19050</xdr:rowOff>
        </xdr:from>
        <xdr:to>
          <xdr:col>3</xdr:col>
          <xdr:colOff>552450</xdr:colOff>
          <xdr:row>61</xdr:row>
          <xdr:rowOff>133350</xdr:rowOff>
        </xdr:to>
        <xdr:sp macro="" textlink="">
          <xdr:nvSpPr>
            <xdr:cNvPr id="153604" name="TextBox4" hidden="1">
              <a:extLst>
                <a:ext uri="{63B3BB69-23CF-44E3-9099-C40C66FF867C}">
                  <a14:compatExt spid="_x0000_s1536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19050</xdr:rowOff>
        </xdr:from>
        <xdr:to>
          <xdr:col>3</xdr:col>
          <xdr:colOff>552450</xdr:colOff>
          <xdr:row>72</xdr:row>
          <xdr:rowOff>123825</xdr:rowOff>
        </xdr:to>
        <xdr:sp macro="" textlink="">
          <xdr:nvSpPr>
            <xdr:cNvPr id="153605" name="TextBox5" hidden="1">
              <a:extLst>
                <a:ext uri="{63B3BB69-23CF-44E3-9099-C40C66FF867C}">
                  <a14:compatExt spid="_x0000_s1536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97</xdr:row>
          <xdr:rowOff>133350</xdr:rowOff>
        </xdr:from>
        <xdr:to>
          <xdr:col>12</xdr:col>
          <xdr:colOff>485775</xdr:colOff>
          <xdr:row>98</xdr:row>
          <xdr:rowOff>85725</xdr:rowOff>
        </xdr:to>
        <xdr:sp macro="" textlink="">
          <xdr:nvSpPr>
            <xdr:cNvPr id="153606" name="Check Box 6" hidden="1">
              <a:extLst>
                <a:ext uri="{63B3BB69-23CF-44E3-9099-C40C66FF867C}">
                  <a14:compatExt spid="_x0000_s15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93</xdr:row>
          <xdr:rowOff>19050</xdr:rowOff>
        </xdr:from>
        <xdr:to>
          <xdr:col>12</xdr:col>
          <xdr:colOff>466725</xdr:colOff>
          <xdr:row>93</xdr:row>
          <xdr:rowOff>200025</xdr:rowOff>
        </xdr:to>
        <xdr:sp macro="" textlink="">
          <xdr:nvSpPr>
            <xdr:cNvPr id="153607" name="Check Box 7" hidden="1">
              <a:extLst>
                <a:ext uri="{63B3BB69-23CF-44E3-9099-C40C66FF867C}">
                  <a14:compatExt spid="_x0000_s15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89</xdr:row>
          <xdr:rowOff>19050</xdr:rowOff>
        </xdr:from>
        <xdr:to>
          <xdr:col>12</xdr:col>
          <xdr:colOff>466725</xdr:colOff>
          <xdr:row>89</xdr:row>
          <xdr:rowOff>200025</xdr:rowOff>
        </xdr:to>
        <xdr:sp macro="" textlink="">
          <xdr:nvSpPr>
            <xdr:cNvPr id="153608" name="Check Box 8" hidden="1">
              <a:extLst>
                <a:ext uri="{63B3BB69-23CF-44E3-9099-C40C66FF867C}">
                  <a14:compatExt spid="_x0000_s15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85</xdr:row>
          <xdr:rowOff>19050</xdr:rowOff>
        </xdr:from>
        <xdr:to>
          <xdr:col>12</xdr:col>
          <xdr:colOff>466725</xdr:colOff>
          <xdr:row>85</xdr:row>
          <xdr:rowOff>200025</xdr:rowOff>
        </xdr:to>
        <xdr:sp macro="" textlink="">
          <xdr:nvSpPr>
            <xdr:cNvPr id="153609" name="Check Box 9" hidden="1">
              <a:extLst>
                <a:ext uri="{63B3BB69-23CF-44E3-9099-C40C66FF867C}">
                  <a14:compatExt spid="_x0000_s15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81</xdr:row>
          <xdr:rowOff>19050</xdr:rowOff>
        </xdr:from>
        <xdr:to>
          <xdr:col>12</xdr:col>
          <xdr:colOff>466725</xdr:colOff>
          <xdr:row>81</xdr:row>
          <xdr:rowOff>200025</xdr:rowOff>
        </xdr:to>
        <xdr:sp macro="" textlink="">
          <xdr:nvSpPr>
            <xdr:cNvPr id="153610" name="Check Box 10" hidden="1">
              <a:extLst>
                <a:ext uri="{63B3BB69-23CF-44E3-9099-C40C66FF867C}">
                  <a14:compatExt spid="_x0000_s15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102</xdr:row>
          <xdr:rowOff>0</xdr:rowOff>
        </xdr:from>
        <xdr:to>
          <xdr:col>3</xdr:col>
          <xdr:colOff>476250</xdr:colOff>
          <xdr:row>103</xdr:row>
          <xdr:rowOff>114300</xdr:rowOff>
        </xdr:to>
        <xdr:sp macro="" textlink="">
          <xdr:nvSpPr>
            <xdr:cNvPr id="153611" name="TextBox6" hidden="1">
              <a:extLst>
                <a:ext uri="{63B3BB69-23CF-44E3-9099-C40C66FF867C}">
                  <a14:compatExt spid="_x0000_s1536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3" Type="http://schemas.openxmlformats.org/officeDocument/2006/relationships/hyperlink" Target="http://www.hkex.com.hk/eng/prod/dataprod/omd/Documents/OMD_On-Boarding_Tools_User_Guide_1_4.pdf" TargetMode="External"/><Relationship Id="rId2" Type="http://schemas.openxmlformats.org/officeDocument/2006/relationships/hyperlink" Target="https://www.hkex.com.hk/Services/Market-Data-Services/Infrastructure/HKEX-Orion-Market-Data-Platform-Securities-Market-OMD-C?sc_lang=en" TargetMode="External"/><Relationship Id="rId1" Type="http://schemas.openxmlformats.org/officeDocument/2006/relationships/hyperlink" Target="http://www.hkex.com.hk/eng/prod/dataprod/omd/Documents/OMD-C%20Readiness%20Test%20Procedures%20(Version%201.8).pdf" TargetMode="External"/><Relationship Id="rId4" Type="http://schemas.openxmlformats.org/officeDocument/2006/relationships/hyperlink" Target="https://www.hkex.com.hk/Services/Market-Data-Services/Infrastructure/HKEX-Orion-Market-Data-Platform-Securities-Market-OMD-C?sc_lang=en"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6.xml"/><Relationship Id="rId1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3.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ctrlProp" Target="../ctrlProps/ctrlProp2.xml"/><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tabSelected="1" workbookViewId="0">
      <selection activeCell="L8" sqref="L8"/>
    </sheetView>
  </sheetViews>
  <sheetFormatPr defaultRowHeight="15"/>
  <cols>
    <col min="1" max="1" width="3.28515625" style="2" bestFit="1" customWidth="1"/>
    <col min="2" max="2" width="5.85546875" style="2" bestFit="1" customWidth="1"/>
    <col min="3" max="3" width="13.28515625" style="2" bestFit="1" customWidth="1"/>
    <col min="4" max="4" width="9.140625" style="2" bestFit="1" customWidth="1"/>
    <col min="5" max="5" width="83.5703125" style="2" bestFit="1" customWidth="1"/>
    <col min="6" max="16384" width="9.140625" style="2"/>
  </cols>
  <sheetData>
    <row r="1" spans="1:11" ht="26.25">
      <c r="A1" s="446" t="s">
        <v>56</v>
      </c>
      <c r="B1" s="446"/>
      <c r="C1" s="446"/>
      <c r="D1" s="446"/>
      <c r="E1" s="446"/>
      <c r="F1" s="446"/>
      <c r="G1" s="446"/>
      <c r="H1" s="446"/>
      <c r="I1" s="446"/>
      <c r="J1" s="446"/>
      <c r="K1" s="446"/>
    </row>
    <row r="2" spans="1:11" ht="26.25">
      <c r="A2" s="446" t="s">
        <v>57</v>
      </c>
      <c r="B2" s="446"/>
      <c r="C2" s="446"/>
      <c r="D2" s="446"/>
      <c r="E2" s="446"/>
      <c r="F2" s="446"/>
      <c r="G2" s="446"/>
      <c r="H2" s="446"/>
    </row>
    <row r="3" spans="1:11" s="3" customFormat="1" ht="20.25"/>
    <row r="4" spans="1:11" s="3" customFormat="1" ht="20.25">
      <c r="A4" s="447" t="s">
        <v>1950</v>
      </c>
      <c r="B4" s="447"/>
      <c r="C4" s="447"/>
      <c r="D4" s="447"/>
      <c r="E4" s="447"/>
      <c r="F4" s="447"/>
      <c r="G4" s="447"/>
      <c r="H4" s="447"/>
    </row>
    <row r="5" spans="1:11" s="3" customFormat="1" ht="20.25"/>
    <row r="6" spans="1:11" ht="18">
      <c r="A6" s="448" t="s">
        <v>202</v>
      </c>
      <c r="B6" s="448"/>
      <c r="C6" s="448"/>
    </row>
    <row r="7" spans="1:11">
      <c r="A7" s="2">
        <v>1</v>
      </c>
      <c r="B7" s="445" t="s">
        <v>166</v>
      </c>
      <c r="C7" s="445"/>
      <c r="D7" s="445"/>
      <c r="E7" s="445"/>
      <c r="F7" s="445"/>
      <c r="G7" s="445"/>
      <c r="H7" s="445"/>
      <c r="I7" s="445"/>
      <c r="J7" s="445"/>
      <c r="K7" s="445"/>
    </row>
    <row r="8" spans="1:11">
      <c r="A8" s="2">
        <v>2</v>
      </c>
      <c r="B8" s="445" t="s">
        <v>203</v>
      </c>
      <c r="C8" s="445"/>
      <c r="D8" s="445"/>
      <c r="E8" s="445"/>
      <c r="F8" s="445"/>
      <c r="G8" s="445"/>
      <c r="H8" s="445"/>
      <c r="I8" s="445"/>
      <c r="J8" s="445"/>
      <c r="K8" s="445"/>
    </row>
    <row r="9" spans="1:11">
      <c r="A9" s="2">
        <v>3</v>
      </c>
      <c r="B9" s="445" t="s">
        <v>204</v>
      </c>
      <c r="C9" s="445"/>
      <c r="D9" s="445"/>
      <c r="E9" s="445"/>
      <c r="F9" s="445"/>
      <c r="G9" s="445"/>
      <c r="H9" s="445"/>
      <c r="I9" s="445"/>
      <c r="J9" s="445"/>
      <c r="K9" s="445"/>
    </row>
    <row r="10" spans="1:11">
      <c r="A10" s="2">
        <v>4</v>
      </c>
      <c r="B10" s="445" t="s">
        <v>205</v>
      </c>
      <c r="C10" s="445"/>
      <c r="D10" s="445"/>
      <c r="E10" s="445"/>
      <c r="F10" s="445"/>
      <c r="G10" s="445"/>
      <c r="H10" s="445"/>
      <c r="I10" s="445"/>
      <c r="J10" s="445"/>
      <c r="K10" s="445"/>
    </row>
    <row r="11" spans="1:11">
      <c r="B11" s="2">
        <v>4.0999999999999996</v>
      </c>
      <c r="C11" s="444" t="s">
        <v>53</v>
      </c>
      <c r="D11" s="444"/>
      <c r="E11" s="444"/>
      <c r="F11" s="444"/>
      <c r="G11" s="444"/>
      <c r="H11" s="444"/>
      <c r="I11" s="444"/>
      <c r="J11" s="444"/>
      <c r="K11" s="444"/>
    </row>
    <row r="12" spans="1:11">
      <c r="B12" s="2">
        <v>4.2</v>
      </c>
      <c r="C12" s="444" t="s">
        <v>54</v>
      </c>
      <c r="D12" s="444"/>
      <c r="E12" s="444"/>
      <c r="F12" s="444"/>
      <c r="G12" s="444"/>
      <c r="H12" s="444"/>
      <c r="I12" s="444"/>
      <c r="J12" s="444"/>
      <c r="K12" s="444"/>
    </row>
    <row r="13" spans="1:11">
      <c r="A13" s="2">
        <v>5</v>
      </c>
      <c r="B13" s="445" t="s">
        <v>206</v>
      </c>
      <c r="C13" s="445"/>
      <c r="D13" s="445"/>
      <c r="E13" s="445"/>
      <c r="F13" s="445"/>
      <c r="G13" s="445"/>
      <c r="H13" s="445"/>
      <c r="I13" s="445"/>
      <c r="J13" s="445"/>
      <c r="K13" s="445"/>
    </row>
    <row r="14" spans="1:11">
      <c r="B14" s="2">
        <v>5.0999999999999996</v>
      </c>
      <c r="C14" s="444" t="s">
        <v>1344</v>
      </c>
      <c r="D14" s="444"/>
      <c r="E14" s="444"/>
      <c r="F14" s="444"/>
      <c r="G14" s="444"/>
      <c r="H14" s="444"/>
      <c r="I14" s="444"/>
      <c r="J14" s="444"/>
      <c r="K14" s="444"/>
    </row>
    <row r="15" spans="1:11">
      <c r="C15" s="445" t="s">
        <v>1345</v>
      </c>
      <c r="D15" s="445"/>
      <c r="E15" s="445"/>
      <c r="F15" s="445"/>
      <c r="G15" s="445"/>
      <c r="H15" s="445"/>
      <c r="I15" s="445"/>
      <c r="J15" s="445"/>
      <c r="K15" s="445"/>
    </row>
    <row r="16" spans="1:11" s="79" customFormat="1" ht="12.75">
      <c r="C16" s="86" t="s">
        <v>1346</v>
      </c>
      <c r="D16" s="443" t="s">
        <v>1347</v>
      </c>
      <c r="E16" s="443"/>
      <c r="F16" s="443"/>
      <c r="G16" s="443"/>
      <c r="H16" s="443"/>
      <c r="I16" s="443"/>
    </row>
    <row r="17" spans="3:9" s="79" customFormat="1" ht="12.75">
      <c r="C17" s="86" t="s">
        <v>1348</v>
      </c>
      <c r="D17" s="443" t="s">
        <v>1349</v>
      </c>
      <c r="E17" s="443"/>
      <c r="F17" s="443"/>
      <c r="G17" s="443"/>
      <c r="H17" s="443"/>
      <c r="I17" s="443"/>
    </row>
    <row r="18" spans="3:9" s="79" customFormat="1" ht="12.75">
      <c r="C18" s="86" t="s">
        <v>1350</v>
      </c>
      <c r="D18" s="443" t="s">
        <v>1351</v>
      </c>
      <c r="E18" s="443"/>
      <c r="F18" s="443"/>
      <c r="G18" s="443"/>
      <c r="H18" s="443"/>
      <c r="I18" s="443"/>
    </row>
    <row r="19" spans="3:9" s="79" customFormat="1" ht="12.75">
      <c r="C19" s="86" t="s">
        <v>1352</v>
      </c>
      <c r="D19" s="443" t="s">
        <v>1353</v>
      </c>
      <c r="E19" s="443"/>
      <c r="F19" s="443"/>
      <c r="G19" s="443"/>
      <c r="H19" s="443"/>
      <c r="I19" s="443"/>
    </row>
    <row r="20" spans="3:9" s="79" customFormat="1" ht="12.75">
      <c r="C20" s="86" t="s">
        <v>1354</v>
      </c>
      <c r="D20" s="443" t="s">
        <v>1355</v>
      </c>
      <c r="E20" s="443"/>
      <c r="F20" s="443"/>
      <c r="G20" s="443"/>
      <c r="H20" s="443"/>
      <c r="I20" s="443"/>
    </row>
    <row r="21" spans="3:9" s="79" customFormat="1" ht="12.75">
      <c r="C21" s="86" t="s">
        <v>1356</v>
      </c>
      <c r="D21" s="443" t="s">
        <v>1357</v>
      </c>
      <c r="E21" s="443"/>
      <c r="F21" s="443"/>
      <c r="G21" s="443"/>
      <c r="H21" s="443"/>
      <c r="I21" s="443"/>
    </row>
    <row r="22" spans="3:9" s="79" customFormat="1" ht="12.75">
      <c r="C22" s="86" t="s">
        <v>1358</v>
      </c>
      <c r="D22" s="443" t="s">
        <v>1359</v>
      </c>
      <c r="E22" s="443"/>
      <c r="F22" s="443"/>
      <c r="G22" s="443"/>
      <c r="H22" s="443"/>
      <c r="I22" s="443"/>
    </row>
    <row r="23" spans="3:9" s="79" customFormat="1" ht="12.75">
      <c r="C23" s="86" t="s">
        <v>1360</v>
      </c>
      <c r="D23" s="443" t="s">
        <v>1361</v>
      </c>
      <c r="E23" s="443"/>
      <c r="F23" s="443"/>
      <c r="G23" s="443"/>
      <c r="H23" s="443"/>
      <c r="I23" s="443"/>
    </row>
    <row r="24" spans="3:9" s="79" customFormat="1" ht="12.75">
      <c r="C24" s="86" t="s">
        <v>1362</v>
      </c>
      <c r="D24" s="443" t="s">
        <v>1363</v>
      </c>
      <c r="E24" s="443"/>
      <c r="F24" s="443"/>
      <c r="G24" s="443"/>
      <c r="H24" s="443"/>
      <c r="I24" s="443"/>
    </row>
    <row r="25" spans="3:9" s="79" customFormat="1" ht="12.75">
      <c r="C25" s="86" t="s">
        <v>1364</v>
      </c>
      <c r="D25" s="443" t="s">
        <v>1365</v>
      </c>
      <c r="E25" s="443"/>
      <c r="F25" s="443"/>
      <c r="G25" s="443"/>
      <c r="H25" s="443"/>
      <c r="I25" s="443"/>
    </row>
    <row r="26" spans="3:9" s="79" customFormat="1" ht="12.75">
      <c r="C26" s="86" t="s">
        <v>1366</v>
      </c>
      <c r="D26" s="443" t="s">
        <v>1367</v>
      </c>
      <c r="E26" s="443"/>
      <c r="F26" s="443"/>
      <c r="G26" s="443"/>
      <c r="H26" s="443"/>
      <c r="I26" s="443"/>
    </row>
    <row r="27" spans="3:9" s="79" customFormat="1" ht="12.75">
      <c r="C27" s="86" t="s">
        <v>1368</v>
      </c>
      <c r="D27" s="443" t="s">
        <v>1369</v>
      </c>
      <c r="E27" s="443"/>
      <c r="F27" s="443"/>
      <c r="G27" s="443"/>
      <c r="H27" s="443"/>
      <c r="I27" s="443"/>
    </row>
    <row r="28" spans="3:9" s="79" customFormat="1" ht="12.75">
      <c r="C28" s="86" t="s">
        <v>1370</v>
      </c>
      <c r="D28" s="443" t="s">
        <v>1371</v>
      </c>
      <c r="E28" s="443"/>
      <c r="F28" s="443"/>
      <c r="G28" s="443"/>
      <c r="H28" s="443"/>
      <c r="I28" s="443"/>
    </row>
    <row r="29" spans="3:9" s="79" customFormat="1" ht="12.75">
      <c r="C29" s="86" t="s">
        <v>1372</v>
      </c>
      <c r="D29" s="443" t="s">
        <v>1373</v>
      </c>
      <c r="E29" s="443"/>
      <c r="F29" s="443"/>
      <c r="G29" s="443"/>
      <c r="H29" s="443"/>
      <c r="I29" s="443"/>
    </row>
    <row r="30" spans="3:9" s="79" customFormat="1" ht="12.75">
      <c r="C30" s="86" t="s">
        <v>1374</v>
      </c>
      <c r="D30" s="443" t="s">
        <v>1375</v>
      </c>
      <c r="E30" s="443"/>
      <c r="F30" s="443"/>
      <c r="G30" s="443"/>
      <c r="H30" s="443"/>
      <c r="I30" s="443"/>
    </row>
    <row r="31" spans="3:9" s="79" customFormat="1" ht="12.75">
      <c r="C31" s="86" t="s">
        <v>1376</v>
      </c>
      <c r="D31" s="443" t="s">
        <v>1377</v>
      </c>
      <c r="E31" s="443"/>
      <c r="F31" s="443"/>
      <c r="G31" s="443"/>
      <c r="H31" s="443"/>
      <c r="I31" s="443"/>
    </row>
    <row r="32" spans="3:9" s="79" customFormat="1" ht="12.75">
      <c r="C32" s="86" t="s">
        <v>1378</v>
      </c>
      <c r="D32" s="443" t="s">
        <v>1379</v>
      </c>
      <c r="E32" s="443"/>
      <c r="F32" s="443"/>
      <c r="G32" s="443"/>
      <c r="H32" s="443"/>
      <c r="I32" s="443"/>
    </row>
    <row r="33" spans="2:11">
      <c r="C33" s="445" t="s">
        <v>1380</v>
      </c>
      <c r="D33" s="445"/>
      <c r="E33" s="445"/>
      <c r="F33" s="445"/>
      <c r="G33" s="445"/>
      <c r="H33" s="445"/>
      <c r="I33" s="445"/>
      <c r="J33" s="445"/>
      <c r="K33" s="445"/>
    </row>
    <row r="34" spans="2:11" s="79" customFormat="1" ht="12.75">
      <c r="C34" s="86" t="s">
        <v>1381</v>
      </c>
      <c r="D34" s="443" t="s">
        <v>1382</v>
      </c>
      <c r="E34" s="443"/>
      <c r="F34" s="443"/>
      <c r="G34" s="443"/>
      <c r="H34" s="443"/>
      <c r="I34" s="443"/>
    </row>
    <row r="35" spans="2:11" s="79" customFormat="1" ht="12.75">
      <c r="C35" s="86" t="s">
        <v>1383</v>
      </c>
      <c r="D35" s="443" t="s">
        <v>1384</v>
      </c>
      <c r="E35" s="443"/>
      <c r="F35" s="443"/>
      <c r="G35" s="443"/>
      <c r="H35" s="443"/>
      <c r="I35" s="443"/>
    </row>
    <row r="36" spans="2:11" s="79" customFormat="1" ht="12.75">
      <c r="C36" s="86" t="s">
        <v>1385</v>
      </c>
      <c r="D36" s="443" t="s">
        <v>1386</v>
      </c>
      <c r="E36" s="443"/>
      <c r="F36" s="443"/>
      <c r="G36" s="443"/>
      <c r="H36" s="443"/>
      <c r="I36" s="443"/>
    </row>
    <row r="37" spans="2:11" s="79" customFormat="1" ht="12.75">
      <c r="C37" s="86" t="s">
        <v>1387</v>
      </c>
      <c r="D37" s="443" t="s">
        <v>1388</v>
      </c>
      <c r="E37" s="443"/>
      <c r="F37" s="443"/>
      <c r="G37" s="443"/>
      <c r="H37" s="443"/>
      <c r="I37" s="443"/>
    </row>
    <row r="38" spans="2:11">
      <c r="B38" s="2">
        <v>5.2</v>
      </c>
      <c r="C38" s="444" t="s">
        <v>1389</v>
      </c>
      <c r="D38" s="444"/>
      <c r="E38" s="444"/>
      <c r="F38" s="444"/>
      <c r="G38" s="444"/>
      <c r="H38" s="444"/>
      <c r="I38" s="444"/>
      <c r="J38" s="444"/>
      <c r="K38" s="444"/>
    </row>
    <row r="39" spans="2:11">
      <c r="C39" s="86" t="s">
        <v>1346</v>
      </c>
      <c r="D39" s="443" t="s">
        <v>1390</v>
      </c>
      <c r="E39" s="443"/>
      <c r="F39" s="443"/>
      <c r="G39" s="443"/>
      <c r="H39" s="443"/>
      <c r="I39" s="443"/>
    </row>
    <row r="40" spans="2:11">
      <c r="C40" s="86" t="s">
        <v>1348</v>
      </c>
      <c r="D40" s="443" t="s">
        <v>1391</v>
      </c>
      <c r="E40" s="443"/>
      <c r="F40" s="443"/>
      <c r="G40" s="443"/>
      <c r="H40" s="443"/>
      <c r="I40" s="443"/>
    </row>
    <row r="41" spans="2:11">
      <c r="C41" s="86" t="s">
        <v>1350</v>
      </c>
      <c r="D41" s="443" t="s">
        <v>1392</v>
      </c>
      <c r="E41" s="443"/>
      <c r="F41" s="443"/>
      <c r="G41" s="443"/>
      <c r="H41" s="443"/>
      <c r="I41" s="443"/>
    </row>
    <row r="42" spans="2:11">
      <c r="C42" s="86" t="s">
        <v>1352</v>
      </c>
      <c r="D42" s="443" t="s">
        <v>1393</v>
      </c>
      <c r="E42" s="443"/>
      <c r="F42" s="443"/>
      <c r="G42" s="443"/>
      <c r="H42" s="443"/>
      <c r="I42" s="443"/>
    </row>
    <row r="43" spans="2:11">
      <c r="C43" s="86" t="s">
        <v>1354</v>
      </c>
      <c r="D43" s="443" t="s">
        <v>1394</v>
      </c>
      <c r="E43" s="443"/>
      <c r="F43" s="443"/>
      <c r="G43" s="443"/>
      <c r="H43" s="443"/>
      <c r="I43" s="443"/>
    </row>
    <row r="44" spans="2:11">
      <c r="C44" s="86" t="s">
        <v>1356</v>
      </c>
      <c r="D44" s="443" t="s">
        <v>1395</v>
      </c>
      <c r="E44" s="443"/>
      <c r="F44" s="443"/>
      <c r="G44" s="443"/>
      <c r="H44" s="443"/>
      <c r="I44" s="443"/>
    </row>
    <row r="45" spans="2:11">
      <c r="C45" s="86" t="s">
        <v>1358</v>
      </c>
      <c r="D45" s="443" t="s">
        <v>1396</v>
      </c>
      <c r="E45" s="443"/>
      <c r="F45" s="443"/>
      <c r="G45" s="443"/>
      <c r="H45" s="443"/>
      <c r="I45" s="443"/>
    </row>
    <row r="46" spans="2:11">
      <c r="C46" s="86" t="s">
        <v>1360</v>
      </c>
      <c r="D46" s="443" t="s">
        <v>1397</v>
      </c>
      <c r="E46" s="443"/>
      <c r="F46" s="443"/>
      <c r="G46" s="443"/>
      <c r="H46" s="443"/>
      <c r="I46" s="443"/>
    </row>
    <row r="47" spans="2:11">
      <c r="B47" s="2">
        <v>5.3</v>
      </c>
      <c r="C47" s="444" t="s">
        <v>1398</v>
      </c>
      <c r="D47" s="444"/>
      <c r="E47" s="444"/>
      <c r="F47" s="444"/>
      <c r="G47" s="444"/>
      <c r="H47" s="444"/>
      <c r="I47" s="444"/>
      <c r="J47" s="444"/>
      <c r="K47" s="444"/>
    </row>
    <row r="48" spans="2:11">
      <c r="C48" s="86" t="s">
        <v>1346</v>
      </c>
      <c r="D48" s="443" t="s">
        <v>1395</v>
      </c>
      <c r="E48" s="443"/>
      <c r="F48" s="443"/>
      <c r="G48" s="443"/>
      <c r="H48" s="443"/>
      <c r="I48" s="443"/>
    </row>
    <row r="49" spans="2:11">
      <c r="C49" s="86" t="s">
        <v>1348</v>
      </c>
      <c r="D49" s="443" t="s">
        <v>1399</v>
      </c>
      <c r="E49" s="443"/>
      <c r="F49" s="443"/>
      <c r="G49" s="443"/>
      <c r="H49" s="443"/>
      <c r="I49" s="443"/>
    </row>
    <row r="50" spans="2:11">
      <c r="C50" s="86" t="s">
        <v>1350</v>
      </c>
      <c r="D50" s="443" t="s">
        <v>1400</v>
      </c>
      <c r="E50" s="443"/>
      <c r="F50" s="443"/>
      <c r="G50" s="443"/>
      <c r="H50" s="443"/>
      <c r="I50" s="443"/>
    </row>
    <row r="51" spans="2:11">
      <c r="C51" s="86" t="s">
        <v>1352</v>
      </c>
      <c r="D51" s="443" t="s">
        <v>1401</v>
      </c>
      <c r="E51" s="443"/>
      <c r="F51" s="443"/>
      <c r="G51" s="443"/>
      <c r="H51" s="443"/>
      <c r="I51" s="443"/>
    </row>
    <row r="52" spans="2:11">
      <c r="C52" s="86" t="s">
        <v>1354</v>
      </c>
      <c r="D52" s="443" t="s">
        <v>1402</v>
      </c>
      <c r="E52" s="443"/>
      <c r="F52" s="443"/>
      <c r="G52" s="443"/>
      <c r="H52" s="443"/>
      <c r="I52" s="443"/>
    </row>
    <row r="53" spans="2:11">
      <c r="B53" s="2">
        <v>5.4</v>
      </c>
      <c r="C53" s="444" t="s">
        <v>1403</v>
      </c>
      <c r="D53" s="444"/>
      <c r="E53" s="444"/>
      <c r="F53" s="444"/>
      <c r="G53" s="444"/>
      <c r="H53" s="444"/>
      <c r="I53" s="444"/>
      <c r="J53" s="444"/>
      <c r="K53" s="444"/>
    </row>
    <row r="54" spans="2:11">
      <c r="C54" s="86" t="s">
        <v>1346</v>
      </c>
      <c r="D54" s="443" t="s">
        <v>1404</v>
      </c>
      <c r="E54" s="443"/>
      <c r="F54" s="443"/>
      <c r="G54" s="443"/>
      <c r="H54" s="443"/>
      <c r="I54" s="443"/>
    </row>
    <row r="55" spans="2:11">
      <c r="C55" s="86" t="s">
        <v>1348</v>
      </c>
      <c r="D55" s="443" t="s">
        <v>1405</v>
      </c>
      <c r="E55" s="443"/>
      <c r="F55" s="443"/>
      <c r="G55" s="443"/>
      <c r="H55" s="443"/>
      <c r="I55" s="443"/>
    </row>
    <row r="56" spans="2:11">
      <c r="B56" s="2">
        <v>5.5</v>
      </c>
      <c r="C56" s="444" t="s">
        <v>385</v>
      </c>
      <c r="D56" s="444"/>
      <c r="E56" s="444"/>
      <c r="F56" s="444"/>
      <c r="G56" s="444"/>
      <c r="H56" s="444"/>
      <c r="I56" s="444"/>
      <c r="J56" s="444"/>
      <c r="K56" s="444"/>
    </row>
    <row r="57" spans="2:11">
      <c r="C57" s="86" t="s">
        <v>387</v>
      </c>
      <c r="D57" s="443" t="s">
        <v>363</v>
      </c>
      <c r="E57" s="443"/>
      <c r="F57" s="443"/>
      <c r="G57" s="443"/>
      <c r="H57" s="443"/>
      <c r="I57" s="443"/>
    </row>
    <row r="58" spans="2:11">
      <c r="C58" s="86" t="s">
        <v>388</v>
      </c>
      <c r="D58" s="443" t="s">
        <v>364</v>
      </c>
      <c r="E58" s="443"/>
      <c r="F58" s="443"/>
      <c r="G58" s="443"/>
      <c r="H58" s="443"/>
      <c r="I58" s="443"/>
    </row>
    <row r="59" spans="2:11">
      <c r="C59" s="79" t="s">
        <v>366</v>
      </c>
      <c r="D59" s="443" t="s">
        <v>365</v>
      </c>
      <c r="E59" s="443"/>
      <c r="F59" s="443"/>
      <c r="G59" s="443"/>
      <c r="H59" s="443"/>
      <c r="I59" s="443"/>
    </row>
    <row r="60" spans="2:11">
      <c r="C60" s="79"/>
      <c r="D60" s="86" t="s">
        <v>389</v>
      </c>
      <c r="E60" s="79" t="s">
        <v>371</v>
      </c>
    </row>
    <row r="61" spans="2:11">
      <c r="C61" s="79"/>
      <c r="D61" s="86" t="s">
        <v>390</v>
      </c>
      <c r="E61" s="79" t="s">
        <v>356</v>
      </c>
    </row>
    <row r="62" spans="2:11">
      <c r="C62" s="79"/>
      <c r="D62" s="86" t="s">
        <v>391</v>
      </c>
      <c r="E62" s="79" t="s">
        <v>357</v>
      </c>
    </row>
    <row r="63" spans="2:11">
      <c r="C63" s="79"/>
      <c r="D63" s="86" t="s">
        <v>392</v>
      </c>
      <c r="E63" s="79" t="s">
        <v>358</v>
      </c>
    </row>
    <row r="64" spans="2:11">
      <c r="C64" s="79"/>
      <c r="D64" s="86" t="s">
        <v>393</v>
      </c>
      <c r="E64" s="79" t="s">
        <v>359</v>
      </c>
    </row>
    <row r="65" spans="2:9">
      <c r="C65" s="79"/>
      <c r="D65" s="86" t="s">
        <v>394</v>
      </c>
      <c r="E65" s="79" t="s">
        <v>360</v>
      </c>
    </row>
    <row r="66" spans="2:9">
      <c r="C66" s="79"/>
      <c r="D66" s="86" t="s">
        <v>395</v>
      </c>
      <c r="E66" s="79" t="s">
        <v>361</v>
      </c>
    </row>
    <row r="67" spans="2:9">
      <c r="C67" s="79"/>
      <c r="D67" s="86" t="s">
        <v>396</v>
      </c>
      <c r="E67" s="79" t="s">
        <v>362</v>
      </c>
    </row>
    <row r="68" spans="2:9">
      <c r="C68" s="86" t="s">
        <v>216</v>
      </c>
      <c r="D68" s="443" t="s">
        <v>620</v>
      </c>
      <c r="E68" s="443"/>
      <c r="F68" s="443"/>
      <c r="G68" s="443"/>
      <c r="H68" s="443"/>
      <c r="I68" s="443"/>
    </row>
    <row r="69" spans="2:9">
      <c r="C69" s="79" t="s">
        <v>98</v>
      </c>
      <c r="D69" s="443" t="s">
        <v>386</v>
      </c>
      <c r="E69" s="443"/>
      <c r="F69" s="443"/>
      <c r="G69" s="443"/>
      <c r="H69" s="443"/>
      <c r="I69" s="443"/>
    </row>
    <row r="70" spans="2:9">
      <c r="C70" s="79"/>
      <c r="D70" s="86" t="s">
        <v>389</v>
      </c>
      <c r="E70" s="79" t="s">
        <v>371</v>
      </c>
    </row>
    <row r="71" spans="2:9">
      <c r="C71" s="79"/>
      <c r="D71" s="86" t="s">
        <v>390</v>
      </c>
      <c r="E71" s="79" t="s">
        <v>356</v>
      </c>
    </row>
    <row r="72" spans="2:9">
      <c r="C72" s="79"/>
      <c r="D72" s="86" t="s">
        <v>391</v>
      </c>
      <c r="E72" s="79" t="s">
        <v>367</v>
      </c>
    </row>
    <row r="73" spans="2:9">
      <c r="D73" s="86" t="s">
        <v>392</v>
      </c>
      <c r="E73" s="79" t="s">
        <v>368</v>
      </c>
    </row>
    <row r="74" spans="2:9">
      <c r="D74" s="86" t="s">
        <v>393</v>
      </c>
      <c r="E74" s="79" t="s">
        <v>369</v>
      </c>
    </row>
    <row r="75" spans="2:9">
      <c r="C75" s="79"/>
      <c r="D75" s="86" t="s">
        <v>394</v>
      </c>
      <c r="E75" s="79" t="s">
        <v>360</v>
      </c>
    </row>
    <row r="76" spans="2:9">
      <c r="D76" s="86" t="s">
        <v>395</v>
      </c>
      <c r="E76" s="79" t="s">
        <v>361</v>
      </c>
    </row>
    <row r="77" spans="2:9">
      <c r="D77" s="86" t="s">
        <v>396</v>
      </c>
      <c r="E77" s="79" t="s">
        <v>370</v>
      </c>
    </row>
    <row r="78" spans="2:9">
      <c r="B78" s="2">
        <v>5.6</v>
      </c>
      <c r="C78" s="2" t="s">
        <v>1406</v>
      </c>
    </row>
  </sheetData>
  <sheetProtection algorithmName="SHA-512" hashValue="fsu/UY/iwtMLv6zLIuCs6oCB0/pS4AF0W9wUHHL4Uoijkl7oVq6n148maHbh3wyo5btOHy7VW+T0awOpXXmgag==" saltValue="uxv5Raec/aw9ZsttOl/eRQ==" spinCount="100000" sheet="1" objects="1" scenarios="1"/>
  <mergeCells count="59">
    <mergeCell ref="B8:K8"/>
    <mergeCell ref="A1:K1"/>
    <mergeCell ref="A2:H2"/>
    <mergeCell ref="A4:H4"/>
    <mergeCell ref="A6:C6"/>
    <mergeCell ref="B7:K7"/>
    <mergeCell ref="D20:I20"/>
    <mergeCell ref="B9:K9"/>
    <mergeCell ref="B10:K10"/>
    <mergeCell ref="C11:K11"/>
    <mergeCell ref="C12:K12"/>
    <mergeCell ref="B13:K13"/>
    <mergeCell ref="C14:K14"/>
    <mergeCell ref="C15:K15"/>
    <mergeCell ref="D16:I16"/>
    <mergeCell ref="D17:I17"/>
    <mergeCell ref="D18:I18"/>
    <mergeCell ref="D19:I19"/>
    <mergeCell ref="D32:I32"/>
    <mergeCell ref="D21:I21"/>
    <mergeCell ref="D22:I22"/>
    <mergeCell ref="D23:I23"/>
    <mergeCell ref="D24:I24"/>
    <mergeCell ref="D25:I25"/>
    <mergeCell ref="D26:I26"/>
    <mergeCell ref="D27:I27"/>
    <mergeCell ref="D28:I28"/>
    <mergeCell ref="D29:I29"/>
    <mergeCell ref="D30:I30"/>
    <mergeCell ref="D31:I31"/>
    <mergeCell ref="D44:I44"/>
    <mergeCell ref="C33:K33"/>
    <mergeCell ref="D34:I34"/>
    <mergeCell ref="D35:I35"/>
    <mergeCell ref="D36:I36"/>
    <mergeCell ref="D37:I37"/>
    <mergeCell ref="C38:K38"/>
    <mergeCell ref="D39:I39"/>
    <mergeCell ref="D40:I40"/>
    <mergeCell ref="D41:I41"/>
    <mergeCell ref="D42:I42"/>
    <mergeCell ref="D43:I43"/>
    <mergeCell ref="C56:K56"/>
    <mergeCell ref="D45:I45"/>
    <mergeCell ref="D46:I46"/>
    <mergeCell ref="C47:K47"/>
    <mergeCell ref="D48:I48"/>
    <mergeCell ref="D49:I49"/>
    <mergeCell ref="D50:I50"/>
    <mergeCell ref="D51:I51"/>
    <mergeCell ref="D52:I52"/>
    <mergeCell ref="C53:K53"/>
    <mergeCell ref="D54:I54"/>
    <mergeCell ref="D55:I55"/>
    <mergeCell ref="D57:I57"/>
    <mergeCell ref="D58:I58"/>
    <mergeCell ref="D59:I59"/>
    <mergeCell ref="D68:I68"/>
    <mergeCell ref="D69:I69"/>
  </mergeCells>
  <hyperlinks>
    <hyperlink ref="C11:K11" location="'Test Conditions'!A8" display="Functional Tests"/>
    <hyperlink ref="C12:K12" location="'Test Conditions'!A86" display="Technical Tests"/>
    <hyperlink ref="C14:K14" location="'Verification Instructions'!A3" display="Session 1: Message Decoding and Trade Data &amp; Order Booking Building"/>
    <hyperlink ref="C47:K47" location="'Verification Instructions'!A44" display="Session 3: Data Recovery (Line Arbitration &amp; Retransmission)"/>
    <hyperlink ref="C53:K53" location="'Verification Instructions'!A59" display="Session 4: Performance / Capacity"/>
    <hyperlink ref="C56" location="'Verification Instructions'!A1" display="Session 5: Failover and Disaster Recovery"/>
    <hyperlink ref="C16" location="'1-1'!A1" display="Test case 1:"/>
    <hyperlink ref="C17" location="'1-2'!A1" display="Test case 2:"/>
    <hyperlink ref="C18" location="'1-3'!A1" display="Test case 3:"/>
    <hyperlink ref="C19" location="'1-4'!A1" display="Test case 4:"/>
    <hyperlink ref="C20" location="'1-5'!A1" display="Test case 5:"/>
    <hyperlink ref="C21" location="'1-6'!A1" display="Test case 6:"/>
    <hyperlink ref="C22" location="'1-7'!A1" display="Test case 7:"/>
    <hyperlink ref="C23" location="'1-8'!A1" display="Test case 8:"/>
    <hyperlink ref="C24" location="'1-9'!A1" display="Test case 9:"/>
    <hyperlink ref="C25" location="'1-10'!A1" display="Test case 10:"/>
    <hyperlink ref="C26" location="'1-11'!A1" display="Test case 11:"/>
    <hyperlink ref="C27" location="'1-12'!A1" display="Test case 12:"/>
    <hyperlink ref="C28" location="'1-13'!A1" display="Test case 13:"/>
    <hyperlink ref="C29" location="'1-14'!A1" display="Test case 14:"/>
    <hyperlink ref="C30" location="'1-15'!A1" display="Test case 15:"/>
    <hyperlink ref="C31" location="'1-16'!A1" display="Test case 16:"/>
    <hyperlink ref="C32" location="'1-17'!A1" display="Test case 17:"/>
    <hyperlink ref="C34" location="'1-18'!A1" display="Test case 18:"/>
    <hyperlink ref="C35" location="'1-19'!A1" display="Test case 19:"/>
    <hyperlink ref="C38:K38" location="'Verification Instructions'!A34" display="Session 2: Data Recovery (Refresh Service)"/>
    <hyperlink ref="C56:K56" location="'Verification Instructions'!A70" display="Session 5: Failover and Disaster Recovery"/>
    <hyperlink ref="C39" location="'2-1'!A1" display="Test case 1:"/>
    <hyperlink ref="C40" location="'2-2'!A1" display="Test case 2:"/>
    <hyperlink ref="C41" location="'2-3'!A1" display="Test case 3:"/>
    <hyperlink ref="C42" location="'2-4'!A1" display="Test case 4:"/>
    <hyperlink ref="C43" location="'2-5'!A1" display="Test case 5:"/>
    <hyperlink ref="C44" location="'2-6'!A1" display="Test case 6:"/>
    <hyperlink ref="C45" location="'2-7'!A1" display="Test case 7:"/>
    <hyperlink ref="C46" location="'2-8'!A1" display="Test case 8:"/>
    <hyperlink ref="C48" location="'3-1'!A1" display="Test case 1:"/>
    <hyperlink ref="C49" location="'3-2'!A1" display="Test case 2:"/>
    <hyperlink ref="C50" location="'3-3'!A1" display="Test case 3:"/>
    <hyperlink ref="C51" location="'3-4'!A1" display="Test case 4:"/>
    <hyperlink ref="C52" location="'3-5'!A1" display="Test case 5:"/>
    <hyperlink ref="C55" location="'4-2'!A1" display="Test case 2:"/>
    <hyperlink ref="C57" location="'5-1'!A1" display="Test Case 1:"/>
    <hyperlink ref="C58" location="'5-2'!A1" display="Test Case 2:"/>
    <hyperlink ref="D60" location="'5-3A'!A1" display="Case A:"/>
    <hyperlink ref="D61" location="'5-3B'!A1" display="Case B: "/>
    <hyperlink ref="D62" location="'5-3C'!A1" display="Case C: "/>
    <hyperlink ref="D63" location="'5-3D'!A1" display="Case D: "/>
    <hyperlink ref="D64" location="'5-3E'!A1" display="Case E: "/>
    <hyperlink ref="D65" location="'5-3F'!A1" display="Case F: "/>
    <hyperlink ref="D66" location="'5-3G'!A1" display="Case G: "/>
    <hyperlink ref="D67" location="'5-3H'!A1" display="Case H: "/>
    <hyperlink ref="C68" location="'5-4'!A1" display="Test Case 4"/>
    <hyperlink ref="D70" location="'5-5A'!A1" display="Case A:"/>
    <hyperlink ref="D71" location="'5-5B'!A1" display="Case B: "/>
    <hyperlink ref="D72" location="'5-5C'!A1" display="Case C: "/>
    <hyperlink ref="D73" location="'5-5D'!A1" display="Case D: "/>
    <hyperlink ref="D74" location="'5-5E'!A1" display="Case E: "/>
    <hyperlink ref="D75" location="'5-5F'!A1" display="Case F: "/>
    <hyperlink ref="D76" location="'5-5G'!A1" display="Case G: "/>
    <hyperlink ref="D77" location="'5-5H'!A1" display="Case H: "/>
    <hyperlink ref="C36" location="'1-20'!A1" display="Test case 20:"/>
    <hyperlink ref="C37" location="'1-21'!A1" display="Test case 21:"/>
    <hyperlink ref="C54" location="'4-1'!A1" display="Test case 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zoomScale="85" zoomScaleNormal="85" workbookViewId="0">
      <selection activeCell="J22" sqref="J22"/>
    </sheetView>
  </sheetViews>
  <sheetFormatPr defaultRowHeight="16.5"/>
  <cols>
    <col min="1" max="1" width="16.42578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0" width="16.140625" style="17" bestFit="1" customWidth="1"/>
    <col min="11" max="11" width="15.28515625" style="17" bestFit="1" customWidth="1"/>
    <col min="12" max="12" width="16.140625" style="17" bestFit="1" customWidth="1"/>
    <col min="13" max="13" width="15.28515625" style="17" bestFit="1" customWidth="1"/>
    <col min="14" max="14" width="16.140625" style="17" bestFit="1" customWidth="1"/>
    <col min="15" max="15" width="15.28515625" style="17" bestFit="1" customWidth="1"/>
    <col min="16" max="16" width="16.140625" style="17" bestFit="1" customWidth="1"/>
    <col min="17" max="17" width="15.28515625" style="17" bestFit="1" customWidth="1"/>
    <col min="18" max="18" width="16.85546875" style="17" bestFit="1" customWidth="1"/>
    <col min="19" max="19" width="17.28515625" style="17" bestFit="1" customWidth="1"/>
    <col min="20" max="20" width="16.85546875" style="17" bestFit="1" customWidth="1"/>
    <col min="21" max="21" width="17.28515625" style="17" bestFit="1" customWidth="1"/>
    <col min="22" max="22" width="16.85546875" style="17" bestFit="1" customWidth="1"/>
    <col min="23" max="23" width="17.28515625" style="17" bestFit="1" customWidth="1"/>
    <col min="24" max="24" width="16.85546875" style="17" bestFit="1" customWidth="1"/>
    <col min="25" max="25" width="17.28515625" style="17" bestFit="1" customWidth="1"/>
    <col min="26" max="26" width="16.85546875" style="17" bestFit="1" customWidth="1"/>
    <col min="27" max="16384" width="9.140625" style="17"/>
  </cols>
  <sheetData>
    <row r="1" spans="1:19" ht="18">
      <c r="A1" s="501" t="s">
        <v>807</v>
      </c>
      <c r="B1" s="501"/>
      <c r="C1" s="501"/>
      <c r="D1" s="501"/>
      <c r="E1" s="501"/>
      <c r="F1" s="501"/>
    </row>
    <row r="2" spans="1:19" s="24" customFormat="1" ht="15.75">
      <c r="A2" s="502" t="s">
        <v>714</v>
      </c>
      <c r="B2" s="502"/>
      <c r="C2" s="502"/>
      <c r="D2" s="502"/>
      <c r="E2" s="502"/>
      <c r="F2" s="502"/>
      <c r="G2" s="502"/>
      <c r="H2" s="502"/>
      <c r="I2" s="502"/>
      <c r="J2" s="502"/>
      <c r="K2" s="502"/>
      <c r="L2" s="502"/>
      <c r="M2" s="502"/>
    </row>
    <row r="4" spans="1:19" s="24" customFormat="1" thickBot="1">
      <c r="A4" s="18"/>
      <c r="B4" s="503" t="s">
        <v>104</v>
      </c>
      <c r="C4" s="504"/>
      <c r="D4" s="503" t="s">
        <v>105</v>
      </c>
      <c r="E4" s="504"/>
      <c r="F4" s="503" t="s">
        <v>106</v>
      </c>
      <c r="G4" s="504"/>
      <c r="H4" s="503" t="s">
        <v>107</v>
      </c>
      <c r="I4" s="504"/>
      <c r="J4" s="503" t="s">
        <v>718</v>
      </c>
      <c r="K4" s="504"/>
      <c r="L4" s="503" t="s">
        <v>719</v>
      </c>
      <c r="M4" s="504"/>
      <c r="N4" s="503" t="s">
        <v>720</v>
      </c>
      <c r="O4" s="504"/>
      <c r="P4" s="503" t="s">
        <v>721</v>
      </c>
      <c r="Q4" s="504"/>
      <c r="R4" s="503" t="s">
        <v>808</v>
      </c>
      <c r="S4" s="504"/>
    </row>
    <row r="5" spans="1:19" s="24" customFormat="1" ht="95.25" thickBot="1">
      <c r="A5" s="19" t="s">
        <v>108</v>
      </c>
      <c r="B5" s="223" t="s">
        <v>109</v>
      </c>
      <c r="C5" s="439" t="s">
        <v>635</v>
      </c>
      <c r="D5" s="223" t="s">
        <v>109</v>
      </c>
      <c r="E5" s="439" t="s">
        <v>635</v>
      </c>
      <c r="F5" s="223" t="s">
        <v>109</v>
      </c>
      <c r="G5" s="439" t="s">
        <v>635</v>
      </c>
      <c r="H5" s="223" t="s">
        <v>109</v>
      </c>
      <c r="I5" s="439" t="s">
        <v>635</v>
      </c>
      <c r="J5" s="223" t="s">
        <v>109</v>
      </c>
      <c r="K5" s="439" t="s">
        <v>635</v>
      </c>
      <c r="L5" s="223" t="s">
        <v>109</v>
      </c>
      <c r="M5" s="439" t="s">
        <v>635</v>
      </c>
      <c r="N5" s="223" t="s">
        <v>109</v>
      </c>
      <c r="O5" s="439" t="s">
        <v>635</v>
      </c>
      <c r="P5" s="223" t="s">
        <v>109</v>
      </c>
      <c r="Q5" s="439" t="s">
        <v>635</v>
      </c>
      <c r="R5" s="223" t="s">
        <v>109</v>
      </c>
      <c r="S5" s="439" t="s">
        <v>635</v>
      </c>
    </row>
    <row r="6" spans="1:19" s="287" customFormat="1" ht="15.75">
      <c r="A6" s="29" t="s">
        <v>2</v>
      </c>
      <c r="B6" s="31" t="s">
        <v>654</v>
      </c>
      <c r="C6" s="498"/>
      <c r="D6" s="31" t="s">
        <v>652</v>
      </c>
      <c r="E6" s="498"/>
      <c r="F6" s="28" t="s">
        <v>655</v>
      </c>
      <c r="G6" s="498"/>
      <c r="H6" s="31" t="s">
        <v>47</v>
      </c>
      <c r="I6" s="498"/>
      <c r="J6" s="31" t="s">
        <v>6</v>
      </c>
      <c r="K6" s="498"/>
      <c r="L6" s="31" t="s">
        <v>653</v>
      </c>
      <c r="M6" s="498"/>
      <c r="N6" s="31" t="s">
        <v>809</v>
      </c>
      <c r="O6" s="498"/>
      <c r="P6" s="31" t="s">
        <v>5</v>
      </c>
      <c r="Q6" s="498"/>
      <c r="R6" s="31" t="s">
        <v>810</v>
      </c>
      <c r="S6" s="498"/>
    </row>
    <row r="7" spans="1:19" s="24" customFormat="1" ht="15.75">
      <c r="A7" s="30" t="s">
        <v>45</v>
      </c>
      <c r="B7" s="22" t="s">
        <v>86</v>
      </c>
      <c r="C7" s="499"/>
      <c r="D7" s="22" t="s">
        <v>86</v>
      </c>
      <c r="E7" s="499"/>
      <c r="F7" s="26" t="s">
        <v>86</v>
      </c>
      <c r="G7" s="499"/>
      <c r="H7" s="22" t="s">
        <v>86</v>
      </c>
      <c r="I7" s="499"/>
      <c r="J7" s="22" t="s">
        <v>86</v>
      </c>
      <c r="K7" s="499"/>
      <c r="L7" s="22" t="s">
        <v>95</v>
      </c>
      <c r="M7" s="499"/>
      <c r="N7" s="22" t="s">
        <v>86</v>
      </c>
      <c r="O7" s="499"/>
      <c r="P7" s="22" t="s">
        <v>86</v>
      </c>
      <c r="Q7" s="499"/>
      <c r="R7" s="22" t="s">
        <v>86</v>
      </c>
      <c r="S7" s="499"/>
    </row>
    <row r="8" spans="1:19" s="24" customFormat="1" ht="15.75">
      <c r="A8" s="30" t="s">
        <v>46</v>
      </c>
      <c r="B8" s="22" t="s">
        <v>811</v>
      </c>
      <c r="C8" s="500"/>
      <c r="D8" s="22" t="s">
        <v>812</v>
      </c>
      <c r="E8" s="500"/>
      <c r="F8" s="26" t="s">
        <v>813</v>
      </c>
      <c r="G8" s="500"/>
      <c r="H8" s="22" t="s">
        <v>96</v>
      </c>
      <c r="I8" s="500"/>
      <c r="J8" s="22" t="s">
        <v>97</v>
      </c>
      <c r="K8" s="500"/>
      <c r="L8" s="22" t="s">
        <v>814</v>
      </c>
      <c r="M8" s="500"/>
      <c r="N8" s="22" t="s">
        <v>815</v>
      </c>
      <c r="O8" s="500"/>
      <c r="P8" s="22" t="s">
        <v>816</v>
      </c>
      <c r="Q8" s="500"/>
      <c r="R8" s="22" t="s">
        <v>817</v>
      </c>
      <c r="S8" s="500"/>
    </row>
  </sheetData>
  <sheetProtection algorithmName="SHA-512" hashValue="wfwo2BalJdN3JD0+XyYKh014AFnKnLWnMNAfvI8yGQAU3at29nQI8Ge8tp2pFQSqpqoQAOir09PiRlgeUanMyw==" saltValue="yKw8TOpKz0Eki+2zxZL8JQ==" spinCount="100000" sheet="1" objects="1" scenarios="1"/>
  <protectedRanges>
    <protectedRange sqref="C6 E6 G6 I6 K6 M6 O6 Q6 S6" name="Range1"/>
  </protectedRanges>
  <mergeCells count="20">
    <mergeCell ref="M6:M8"/>
    <mergeCell ref="O6:O8"/>
    <mergeCell ref="A1:F1"/>
    <mergeCell ref="A2:M2"/>
    <mergeCell ref="B4:C4"/>
    <mergeCell ref="D4:E4"/>
    <mergeCell ref="F4:G4"/>
    <mergeCell ref="H4:I4"/>
    <mergeCell ref="J4:K4"/>
    <mergeCell ref="L4:M4"/>
    <mergeCell ref="C6:C8"/>
    <mergeCell ref="E6:E8"/>
    <mergeCell ref="G6:G8"/>
    <mergeCell ref="I6:I8"/>
    <mergeCell ref="K6:K8"/>
    <mergeCell ref="Q6:Q8"/>
    <mergeCell ref="S6:S8"/>
    <mergeCell ref="N4:O4"/>
    <mergeCell ref="P4:Q4"/>
    <mergeCell ref="R4:S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zoomScale="85" zoomScaleNormal="85" workbookViewId="0">
      <pane xSplit="1" ySplit="5" topLeftCell="R6" activePane="bottomRight" state="frozen"/>
      <selection activeCell="B24" sqref="B24"/>
      <selection pane="topRight" activeCell="B24" sqref="B24"/>
      <selection pane="bottomLeft" activeCell="B24" sqref="B24"/>
      <selection pane="bottomRight" activeCell="Z27" sqref="Z27"/>
    </sheetView>
  </sheetViews>
  <sheetFormatPr defaultColWidth="24.7109375" defaultRowHeight="16.5"/>
  <cols>
    <col min="1" max="35" width="15.28515625" style="17" customWidth="1"/>
    <col min="36" max="16384" width="24.7109375" style="17"/>
  </cols>
  <sheetData>
    <row r="1" spans="1:35" ht="18">
      <c r="A1" s="501" t="s">
        <v>818</v>
      </c>
      <c r="B1" s="501"/>
      <c r="C1" s="501"/>
      <c r="D1" s="501"/>
      <c r="E1" s="501"/>
      <c r="F1" s="501"/>
    </row>
    <row r="2" spans="1:35" s="96" customFormat="1" ht="15.75">
      <c r="A2" s="502" t="s">
        <v>819</v>
      </c>
      <c r="B2" s="502"/>
      <c r="C2" s="502"/>
      <c r="D2" s="502"/>
      <c r="E2" s="502"/>
      <c r="F2" s="502"/>
      <c r="G2" s="502"/>
      <c r="H2" s="502"/>
      <c r="I2" s="502"/>
      <c r="J2" s="502"/>
      <c r="K2" s="502"/>
      <c r="L2" s="502"/>
      <c r="M2" s="502"/>
    </row>
    <row r="4" spans="1:35" s="24" customFormat="1" thickBot="1">
      <c r="A4" s="18"/>
      <c r="B4" s="503" t="s">
        <v>104</v>
      </c>
      <c r="C4" s="504"/>
      <c r="D4" s="503" t="s">
        <v>105</v>
      </c>
      <c r="E4" s="504"/>
      <c r="F4" s="503" t="s">
        <v>106</v>
      </c>
      <c r="G4" s="504"/>
      <c r="H4" s="503" t="s">
        <v>107</v>
      </c>
      <c r="I4" s="504"/>
      <c r="J4" s="503" t="s">
        <v>718</v>
      </c>
      <c r="K4" s="504"/>
      <c r="L4" s="503" t="s">
        <v>719</v>
      </c>
      <c r="M4" s="504"/>
      <c r="N4" s="503" t="s">
        <v>720</v>
      </c>
      <c r="O4" s="504"/>
      <c r="P4" s="503" t="s">
        <v>721</v>
      </c>
      <c r="Q4" s="504"/>
      <c r="R4" s="503" t="s">
        <v>722</v>
      </c>
      <c r="S4" s="504"/>
      <c r="T4" s="503" t="s">
        <v>723</v>
      </c>
      <c r="U4" s="504"/>
      <c r="V4" s="503" t="s">
        <v>820</v>
      </c>
      <c r="W4" s="504"/>
      <c r="X4" s="503" t="s">
        <v>821</v>
      </c>
      <c r="Y4" s="504"/>
      <c r="Z4" s="503" t="s">
        <v>822</v>
      </c>
      <c r="AA4" s="504"/>
      <c r="AB4" s="503" t="s">
        <v>823</v>
      </c>
      <c r="AC4" s="504"/>
      <c r="AD4" s="503" t="s">
        <v>824</v>
      </c>
      <c r="AE4" s="504"/>
      <c r="AF4" s="503" t="s">
        <v>825</v>
      </c>
      <c r="AG4" s="504"/>
      <c r="AH4" s="503" t="s">
        <v>825</v>
      </c>
      <c r="AI4" s="504"/>
    </row>
    <row r="5" spans="1:35" s="24" customFormat="1" ht="95.25" thickBot="1">
      <c r="A5" s="19" t="s">
        <v>108</v>
      </c>
      <c r="B5" s="223" t="s">
        <v>109</v>
      </c>
      <c r="C5" s="439" t="s">
        <v>635</v>
      </c>
      <c r="D5" s="223" t="s">
        <v>109</v>
      </c>
      <c r="E5" s="439" t="s">
        <v>635</v>
      </c>
      <c r="F5" s="223" t="s">
        <v>109</v>
      </c>
      <c r="G5" s="439" t="s">
        <v>635</v>
      </c>
      <c r="H5" s="223" t="s">
        <v>109</v>
      </c>
      <c r="I5" s="439" t="s">
        <v>635</v>
      </c>
      <c r="J5" s="223" t="s">
        <v>109</v>
      </c>
      <c r="K5" s="439" t="s">
        <v>635</v>
      </c>
      <c r="L5" s="223" t="s">
        <v>109</v>
      </c>
      <c r="M5" s="439" t="s">
        <v>635</v>
      </c>
      <c r="N5" s="223" t="s">
        <v>109</v>
      </c>
      <c r="O5" s="439" t="s">
        <v>635</v>
      </c>
      <c r="P5" s="223" t="s">
        <v>109</v>
      </c>
      <c r="Q5" s="439" t="s">
        <v>635</v>
      </c>
      <c r="R5" s="223" t="s">
        <v>109</v>
      </c>
      <c r="S5" s="439" t="s">
        <v>635</v>
      </c>
      <c r="T5" s="223" t="s">
        <v>109</v>
      </c>
      <c r="U5" s="439" t="s">
        <v>635</v>
      </c>
      <c r="V5" s="223" t="s">
        <v>109</v>
      </c>
      <c r="W5" s="439" t="s">
        <v>635</v>
      </c>
      <c r="X5" s="223" t="s">
        <v>109</v>
      </c>
      <c r="Y5" s="439" t="s">
        <v>635</v>
      </c>
      <c r="Z5" s="223" t="s">
        <v>109</v>
      </c>
      <c r="AA5" s="439" t="s">
        <v>635</v>
      </c>
      <c r="AB5" s="223" t="s">
        <v>109</v>
      </c>
      <c r="AC5" s="439" t="s">
        <v>635</v>
      </c>
      <c r="AD5" s="223" t="s">
        <v>109</v>
      </c>
      <c r="AE5" s="439" t="s">
        <v>635</v>
      </c>
      <c r="AF5" s="223" t="s">
        <v>109</v>
      </c>
      <c r="AG5" s="439" t="s">
        <v>635</v>
      </c>
      <c r="AH5" s="223" t="s">
        <v>109</v>
      </c>
      <c r="AI5" s="439" t="s">
        <v>635</v>
      </c>
    </row>
    <row r="6" spans="1:35" s="300" customFormat="1" ht="15.75">
      <c r="A6" s="299" t="s">
        <v>826</v>
      </c>
      <c r="B6" s="253" t="s">
        <v>95</v>
      </c>
      <c r="C6" s="513"/>
      <c r="D6" s="253" t="s">
        <v>100</v>
      </c>
      <c r="E6" s="513"/>
      <c r="F6" s="253" t="s">
        <v>141</v>
      </c>
      <c r="G6" s="513"/>
      <c r="H6" s="253" t="s">
        <v>240</v>
      </c>
      <c r="I6" s="513"/>
      <c r="J6" s="253" t="s">
        <v>492</v>
      </c>
      <c r="K6" s="513"/>
      <c r="L6" s="253" t="s">
        <v>493</v>
      </c>
      <c r="M6" s="513"/>
      <c r="N6" s="253" t="s">
        <v>827</v>
      </c>
      <c r="O6" s="513"/>
      <c r="P6" s="253" t="s">
        <v>677</v>
      </c>
      <c r="Q6" s="513"/>
      <c r="R6" s="253" t="s">
        <v>828</v>
      </c>
      <c r="S6" s="513"/>
      <c r="T6" s="253" t="s">
        <v>829</v>
      </c>
      <c r="U6" s="513"/>
      <c r="V6" s="253" t="s">
        <v>830</v>
      </c>
      <c r="W6" s="513"/>
      <c r="X6" s="253" t="s">
        <v>831</v>
      </c>
      <c r="Y6" s="513"/>
      <c r="Z6" s="253" t="s">
        <v>832</v>
      </c>
      <c r="AA6" s="513"/>
      <c r="AB6" s="253" t="s">
        <v>833</v>
      </c>
      <c r="AC6" s="513"/>
      <c r="AD6" s="253" t="s">
        <v>834</v>
      </c>
      <c r="AE6" s="513"/>
      <c r="AF6" s="253" t="s">
        <v>835</v>
      </c>
      <c r="AG6" s="513"/>
      <c r="AH6" s="253" t="s">
        <v>236</v>
      </c>
      <c r="AI6" s="513"/>
    </row>
    <row r="7" spans="1:35" s="287" customFormat="1" ht="15.75">
      <c r="A7" s="29" t="s">
        <v>0</v>
      </c>
      <c r="B7" s="253" t="s">
        <v>7</v>
      </c>
      <c r="C7" s="514"/>
      <c r="D7" s="253" t="s">
        <v>7</v>
      </c>
      <c r="E7" s="514"/>
      <c r="F7" s="253" t="s">
        <v>7</v>
      </c>
      <c r="G7" s="514"/>
      <c r="H7" s="253" t="s">
        <v>7</v>
      </c>
      <c r="I7" s="514"/>
      <c r="J7" s="253" t="s">
        <v>7</v>
      </c>
      <c r="K7" s="514"/>
      <c r="L7" s="253" t="s">
        <v>7</v>
      </c>
      <c r="M7" s="514"/>
      <c r="N7" s="253" t="s">
        <v>7</v>
      </c>
      <c r="O7" s="514"/>
      <c r="P7" s="253" t="s">
        <v>7</v>
      </c>
      <c r="Q7" s="514"/>
      <c r="R7" s="253" t="s">
        <v>7</v>
      </c>
      <c r="S7" s="514"/>
      <c r="T7" s="253" t="s">
        <v>7</v>
      </c>
      <c r="U7" s="514"/>
      <c r="V7" s="253" t="s">
        <v>7</v>
      </c>
      <c r="W7" s="514"/>
      <c r="X7" s="253" t="s">
        <v>7</v>
      </c>
      <c r="Y7" s="514"/>
      <c r="Z7" s="253" t="s">
        <v>7</v>
      </c>
      <c r="AA7" s="514"/>
      <c r="AB7" s="253" t="s">
        <v>7</v>
      </c>
      <c r="AC7" s="514"/>
      <c r="AD7" s="253" t="s">
        <v>7</v>
      </c>
      <c r="AE7" s="514"/>
      <c r="AF7" s="253" t="s">
        <v>7</v>
      </c>
      <c r="AG7" s="514"/>
      <c r="AH7" s="253" t="s">
        <v>7</v>
      </c>
      <c r="AI7" s="514"/>
    </row>
    <row r="8" spans="1:35" s="24" customFormat="1" ht="15.75">
      <c r="A8" s="30" t="s">
        <v>48</v>
      </c>
      <c r="B8" s="253" t="s">
        <v>90</v>
      </c>
      <c r="C8" s="514"/>
      <c r="D8" s="253" t="s">
        <v>94</v>
      </c>
      <c r="E8" s="514"/>
      <c r="F8" s="253" t="s">
        <v>836</v>
      </c>
      <c r="G8" s="514"/>
      <c r="H8" s="253" t="s">
        <v>837</v>
      </c>
      <c r="I8" s="514"/>
      <c r="J8" s="253" t="s">
        <v>99</v>
      </c>
      <c r="K8" s="514"/>
      <c r="L8" s="253" t="s">
        <v>100</v>
      </c>
      <c r="M8" s="514"/>
      <c r="N8" s="253" t="s">
        <v>95</v>
      </c>
      <c r="O8" s="514"/>
      <c r="P8" s="253" t="s">
        <v>838</v>
      </c>
      <c r="Q8" s="514"/>
      <c r="R8" s="253" t="s">
        <v>839</v>
      </c>
      <c r="S8" s="514"/>
      <c r="T8" s="253" t="s">
        <v>840</v>
      </c>
      <c r="U8" s="514"/>
      <c r="V8" s="253" t="s">
        <v>95</v>
      </c>
      <c r="W8" s="514"/>
      <c r="X8" s="253" t="s">
        <v>841</v>
      </c>
      <c r="Y8" s="514"/>
      <c r="Z8" s="253" t="s">
        <v>101</v>
      </c>
      <c r="AA8" s="514"/>
      <c r="AB8" s="253" t="s">
        <v>681</v>
      </c>
      <c r="AC8" s="514"/>
      <c r="AD8" s="253" t="s">
        <v>842</v>
      </c>
      <c r="AE8" s="514"/>
      <c r="AF8" s="253" t="s">
        <v>102</v>
      </c>
      <c r="AG8" s="514"/>
      <c r="AH8" s="253" t="s">
        <v>86</v>
      </c>
      <c r="AI8" s="514"/>
    </row>
    <row r="9" spans="1:35" s="24" customFormat="1" ht="15.75">
      <c r="A9" s="30" t="s">
        <v>49</v>
      </c>
      <c r="B9" s="253" t="s">
        <v>86</v>
      </c>
      <c r="C9" s="514"/>
      <c r="D9" s="253" t="s">
        <v>514</v>
      </c>
      <c r="E9" s="514"/>
      <c r="F9" s="253" t="s">
        <v>514</v>
      </c>
      <c r="G9" s="514"/>
      <c r="H9" s="253" t="s">
        <v>514</v>
      </c>
      <c r="I9" s="514"/>
      <c r="J9" s="253" t="s">
        <v>514</v>
      </c>
      <c r="K9" s="514"/>
      <c r="L9" s="253" t="s">
        <v>514</v>
      </c>
      <c r="M9" s="514"/>
      <c r="N9" s="253" t="s">
        <v>677</v>
      </c>
      <c r="O9" s="514"/>
      <c r="P9" s="253" t="s">
        <v>140</v>
      </c>
      <c r="Q9" s="514"/>
      <c r="R9" s="253" t="s">
        <v>843</v>
      </c>
      <c r="S9" s="514"/>
      <c r="T9" s="253" t="s">
        <v>677</v>
      </c>
      <c r="U9" s="514"/>
      <c r="V9" s="253" t="s">
        <v>677</v>
      </c>
      <c r="W9" s="514"/>
      <c r="X9" s="253" t="s">
        <v>844</v>
      </c>
      <c r="Y9" s="514"/>
      <c r="Z9" s="253" t="s">
        <v>844</v>
      </c>
      <c r="AA9" s="514"/>
      <c r="AB9" s="253" t="s">
        <v>844</v>
      </c>
      <c r="AC9" s="514"/>
      <c r="AD9" s="253" t="s">
        <v>844</v>
      </c>
      <c r="AE9" s="514"/>
      <c r="AF9" s="253" t="s">
        <v>844</v>
      </c>
      <c r="AG9" s="514"/>
      <c r="AH9" s="253" t="s">
        <v>90</v>
      </c>
      <c r="AI9" s="514"/>
    </row>
    <row r="10" spans="1:35" s="24" customFormat="1" ht="15.75">
      <c r="A10" s="30" t="s">
        <v>50</v>
      </c>
      <c r="B10" s="253" t="s">
        <v>86</v>
      </c>
      <c r="C10" s="514"/>
      <c r="D10" s="253" t="s">
        <v>86</v>
      </c>
      <c r="E10" s="514"/>
      <c r="F10" s="253" t="s">
        <v>86</v>
      </c>
      <c r="G10" s="514"/>
      <c r="H10" s="253" t="s">
        <v>86</v>
      </c>
      <c r="I10" s="514"/>
      <c r="J10" s="253" t="s">
        <v>86</v>
      </c>
      <c r="K10" s="514"/>
      <c r="L10" s="253" t="s">
        <v>86</v>
      </c>
      <c r="M10" s="514"/>
      <c r="N10" s="253" t="s">
        <v>86</v>
      </c>
      <c r="O10" s="514"/>
      <c r="P10" s="253" t="s">
        <v>86</v>
      </c>
      <c r="Q10" s="514"/>
      <c r="R10" s="253" t="s">
        <v>86</v>
      </c>
      <c r="S10" s="514"/>
      <c r="T10" s="253" t="s">
        <v>86</v>
      </c>
      <c r="U10" s="514"/>
      <c r="V10" s="253" t="s">
        <v>86</v>
      </c>
      <c r="W10" s="514"/>
      <c r="X10" s="253" t="s">
        <v>86</v>
      </c>
      <c r="Y10" s="514"/>
      <c r="Z10" s="253" t="s">
        <v>86</v>
      </c>
      <c r="AA10" s="514"/>
      <c r="AB10" s="253" t="s">
        <v>86</v>
      </c>
      <c r="AC10" s="514"/>
      <c r="AD10" s="253" t="s">
        <v>86</v>
      </c>
      <c r="AE10" s="514"/>
      <c r="AF10" s="253" t="s">
        <v>86</v>
      </c>
      <c r="AG10" s="514"/>
      <c r="AH10" s="253" t="s">
        <v>86</v>
      </c>
      <c r="AI10" s="514"/>
    </row>
    <row r="11" spans="1:35" s="24" customFormat="1" ht="15.75">
      <c r="A11" s="30" t="s">
        <v>51</v>
      </c>
      <c r="B11" s="253" t="s">
        <v>845</v>
      </c>
      <c r="C11" s="514"/>
      <c r="D11" s="253" t="s">
        <v>1711</v>
      </c>
      <c r="E11" s="514"/>
      <c r="F11" s="253" t="s">
        <v>1714</v>
      </c>
      <c r="G11" s="514"/>
      <c r="H11" s="253" t="s">
        <v>1715</v>
      </c>
      <c r="I11" s="514"/>
      <c r="J11" s="253" t="s">
        <v>1717</v>
      </c>
      <c r="K11" s="514"/>
      <c r="L11" s="253" t="s">
        <v>1718</v>
      </c>
      <c r="M11" s="514"/>
      <c r="N11" s="253" t="s">
        <v>1720</v>
      </c>
      <c r="O11" s="514"/>
      <c r="P11" s="253" t="s">
        <v>1722</v>
      </c>
      <c r="Q11" s="514"/>
      <c r="R11" s="253" t="s">
        <v>1724</v>
      </c>
      <c r="S11" s="514"/>
      <c r="T11" s="253" t="s">
        <v>1725</v>
      </c>
      <c r="U11" s="514"/>
      <c r="V11" s="253" t="s">
        <v>1726</v>
      </c>
      <c r="W11" s="514"/>
      <c r="X11" s="253" t="s">
        <v>1727</v>
      </c>
      <c r="Y11" s="514"/>
      <c r="Z11" s="253" t="s">
        <v>1728</v>
      </c>
      <c r="AA11" s="514"/>
      <c r="AB11" s="253" t="s">
        <v>1729</v>
      </c>
      <c r="AC11" s="514"/>
      <c r="AD11" s="253" t="s">
        <v>1730</v>
      </c>
      <c r="AE11" s="514"/>
      <c r="AF11" s="253" t="s">
        <v>1738</v>
      </c>
      <c r="AG11" s="514"/>
      <c r="AH11" s="253" t="s">
        <v>1739</v>
      </c>
      <c r="AI11" s="514"/>
    </row>
    <row r="12" spans="1:35" s="24" customFormat="1" ht="15.75">
      <c r="A12" s="30" t="s">
        <v>52</v>
      </c>
      <c r="B12" s="253" t="s">
        <v>845</v>
      </c>
      <c r="C12" s="515"/>
      <c r="D12" s="253" t="s">
        <v>1712</v>
      </c>
      <c r="E12" s="515"/>
      <c r="F12" s="253" t="s">
        <v>1713</v>
      </c>
      <c r="G12" s="515"/>
      <c r="H12" s="253" t="s">
        <v>1716</v>
      </c>
      <c r="I12" s="515"/>
      <c r="J12" s="253" t="s">
        <v>1717</v>
      </c>
      <c r="K12" s="515"/>
      <c r="L12" s="253" t="s">
        <v>1719</v>
      </c>
      <c r="M12" s="515"/>
      <c r="N12" s="253" t="s">
        <v>1721</v>
      </c>
      <c r="O12" s="515"/>
      <c r="P12" s="253" t="s">
        <v>1723</v>
      </c>
      <c r="Q12" s="515"/>
      <c r="R12" s="253" t="s">
        <v>1731</v>
      </c>
      <c r="S12" s="515"/>
      <c r="T12" s="253" t="s">
        <v>1732</v>
      </c>
      <c r="U12" s="515"/>
      <c r="V12" s="253" t="s">
        <v>1733</v>
      </c>
      <c r="W12" s="515"/>
      <c r="X12" s="253" t="s">
        <v>1734</v>
      </c>
      <c r="Y12" s="515"/>
      <c r="Z12" s="253" t="s">
        <v>1735</v>
      </c>
      <c r="AA12" s="515"/>
      <c r="AB12" s="253" t="s">
        <v>1736</v>
      </c>
      <c r="AC12" s="515"/>
      <c r="AD12" s="253" t="s">
        <v>1737</v>
      </c>
      <c r="AE12" s="515"/>
      <c r="AF12" s="253" t="s">
        <v>1738</v>
      </c>
      <c r="AG12" s="515"/>
      <c r="AH12" s="253" t="s">
        <v>1739</v>
      </c>
      <c r="AI12" s="515"/>
    </row>
    <row r="13" spans="1:35" s="24" customFormat="1" ht="15.75"/>
  </sheetData>
  <sheetProtection algorithmName="SHA-512" hashValue="0mfq7HUF2KqXAddbp8iX/hU1q9VdB5ls1klR6KXr0DHc4wpsW4IEYXuwMbY0mw4CZQizJ0MDz1q3iEDHRh/USw==" saltValue="OK8G9PaEOp8jnmLRiBcHMw==" spinCount="100000" sheet="1" objects="1" scenarios="1"/>
  <protectedRanges>
    <protectedRange sqref="C6 E6 G6 I6 K6 M6 O6 Q6 S6 U6 W6 Y6 AA6 AC6 AE6 AG6 AI6" name="Range1"/>
  </protectedRanges>
  <mergeCells count="36">
    <mergeCell ref="X4:Y4"/>
    <mergeCell ref="A1:F1"/>
    <mergeCell ref="A2:M2"/>
    <mergeCell ref="B4:C4"/>
    <mergeCell ref="D4:E4"/>
    <mergeCell ref="F4:G4"/>
    <mergeCell ref="H4:I4"/>
    <mergeCell ref="J4:K4"/>
    <mergeCell ref="L4:M4"/>
    <mergeCell ref="N4:O4"/>
    <mergeCell ref="P4:Q4"/>
    <mergeCell ref="R4:S4"/>
    <mergeCell ref="T4:U4"/>
    <mergeCell ref="V4:W4"/>
    <mergeCell ref="C6:C12"/>
    <mergeCell ref="E6:E12"/>
    <mergeCell ref="G6:G12"/>
    <mergeCell ref="I6:I12"/>
    <mergeCell ref="K6:K12"/>
    <mergeCell ref="Z4:AA4"/>
    <mergeCell ref="AB4:AC4"/>
    <mergeCell ref="AD4:AE4"/>
    <mergeCell ref="AF4:AG4"/>
    <mergeCell ref="AH4:AI4"/>
    <mergeCell ref="AI6:AI12"/>
    <mergeCell ref="M6:M12"/>
    <mergeCell ref="O6:O12"/>
    <mergeCell ref="Q6:Q12"/>
    <mergeCell ref="S6:S12"/>
    <mergeCell ref="U6:U12"/>
    <mergeCell ref="W6:W12"/>
    <mergeCell ref="Y6:Y12"/>
    <mergeCell ref="AA6:AA12"/>
    <mergeCell ref="AC6:AC12"/>
    <mergeCell ref="AE6:AE12"/>
    <mergeCell ref="AG6:AG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J19" sqref="J19"/>
    </sheetView>
  </sheetViews>
  <sheetFormatPr defaultRowHeight="16.5"/>
  <cols>
    <col min="1" max="1" width="22.710937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0.5703125" style="17" bestFit="1" customWidth="1"/>
    <col min="7" max="16384" width="9.140625" style="17"/>
  </cols>
  <sheetData>
    <row r="1" spans="1:13" ht="18">
      <c r="A1" s="501" t="s">
        <v>846</v>
      </c>
      <c r="B1" s="501"/>
      <c r="C1" s="501"/>
      <c r="D1" s="501"/>
      <c r="E1" s="501"/>
      <c r="F1" s="501"/>
    </row>
    <row r="2" spans="1:13" s="24" customFormat="1" ht="15.75">
      <c r="A2" s="502" t="s">
        <v>714</v>
      </c>
      <c r="B2" s="502"/>
      <c r="C2" s="502"/>
      <c r="D2" s="502"/>
      <c r="E2" s="502"/>
      <c r="F2" s="502"/>
      <c r="G2" s="502"/>
      <c r="H2" s="502"/>
      <c r="I2" s="502"/>
      <c r="J2" s="502"/>
      <c r="K2" s="502"/>
      <c r="L2" s="502"/>
      <c r="M2" s="502"/>
    </row>
    <row r="4" spans="1:13" s="24" customFormat="1" thickBot="1">
      <c r="A4" s="18"/>
      <c r="B4" s="503" t="s">
        <v>104</v>
      </c>
      <c r="C4" s="504"/>
      <c r="D4" s="503" t="s">
        <v>105</v>
      </c>
      <c r="E4" s="504"/>
    </row>
    <row r="5" spans="1:13" s="24" customFormat="1" ht="95.25" thickBot="1">
      <c r="A5" s="19" t="s">
        <v>108</v>
      </c>
      <c r="B5" s="223" t="s">
        <v>109</v>
      </c>
      <c r="C5" s="439" t="s">
        <v>635</v>
      </c>
      <c r="D5" s="223" t="s">
        <v>109</v>
      </c>
      <c r="E5" s="439" t="s">
        <v>635</v>
      </c>
    </row>
    <row r="6" spans="1:13" s="24" customFormat="1" ht="15.75">
      <c r="A6" s="29" t="s">
        <v>847</v>
      </c>
      <c r="B6" s="31" t="s">
        <v>848</v>
      </c>
      <c r="C6" s="498"/>
      <c r="D6" s="31" t="s">
        <v>637</v>
      </c>
      <c r="E6" s="498"/>
    </row>
    <row r="7" spans="1:13" s="24" customFormat="1" ht="15.75">
      <c r="A7" s="30" t="s">
        <v>849</v>
      </c>
      <c r="B7" s="25">
        <v>2</v>
      </c>
      <c r="C7" s="500"/>
      <c r="D7" s="25">
        <v>3</v>
      </c>
      <c r="E7" s="500"/>
    </row>
    <row r="8" spans="1:13" s="24" customFormat="1" ht="15.75"/>
    <row r="9" spans="1:13" s="24" customFormat="1" ht="15.75">
      <c r="A9" s="24" t="s">
        <v>402</v>
      </c>
    </row>
    <row r="10" spans="1:13" s="24" customFormat="1" ht="15.75"/>
  </sheetData>
  <sheetProtection algorithmName="SHA-512" hashValue="2nhi7Zk73lX8JcgduoYqTZ+4bOoEKqwWDgmGIml53x65B2mw22IVyDWKdeaM0E46/toswJKqB9mbGPPmZ+EUYA==" saltValue="YQA7EKgcrhcFQe3zp+ZJxg==" spinCount="100000" sheet="1" objects="1" scenarios="1"/>
  <protectedRanges>
    <protectedRange sqref="C6 E6" name="Range1"/>
  </protectedRanges>
  <mergeCells count="6">
    <mergeCell ref="A1:F1"/>
    <mergeCell ref="A2:M2"/>
    <mergeCell ref="B4:C4"/>
    <mergeCell ref="D4:E4"/>
    <mergeCell ref="C6:C7"/>
    <mergeCell ref="E6:E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85" zoomScaleNormal="85" workbookViewId="0">
      <selection activeCell="H15" sqref="H15"/>
    </sheetView>
  </sheetViews>
  <sheetFormatPr defaultColWidth="22.42578125" defaultRowHeight="16.5"/>
  <cols>
    <col min="1" max="1" width="15.285156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0" width="16.85546875" style="17" bestFit="1" customWidth="1"/>
    <col min="11" max="16384" width="22.42578125" style="17"/>
  </cols>
  <sheetData>
    <row r="1" spans="1:13" ht="18">
      <c r="A1" s="501" t="s">
        <v>850</v>
      </c>
      <c r="B1" s="501"/>
      <c r="C1" s="501"/>
      <c r="D1" s="501"/>
      <c r="E1" s="501"/>
      <c r="F1" s="501"/>
    </row>
    <row r="2" spans="1:13" ht="18">
      <c r="A2" s="237" t="s">
        <v>384</v>
      </c>
      <c r="B2" s="222"/>
      <c r="C2" s="222"/>
      <c r="D2" s="222"/>
      <c r="E2" s="222"/>
      <c r="F2" s="222"/>
    </row>
    <row r="3" spans="1:13" s="24" customFormat="1" ht="15.75">
      <c r="A3" s="502" t="s">
        <v>714</v>
      </c>
      <c r="B3" s="502"/>
      <c r="C3" s="502"/>
      <c r="D3" s="502"/>
      <c r="E3" s="502"/>
      <c r="F3" s="502"/>
      <c r="G3" s="502"/>
      <c r="H3" s="502"/>
      <c r="I3" s="502"/>
      <c r="J3" s="502"/>
      <c r="K3" s="502"/>
      <c r="L3" s="502"/>
      <c r="M3" s="502"/>
    </row>
    <row r="4" spans="1:13" s="24" customFormat="1" ht="15.75">
      <c r="A4" s="221"/>
      <c r="B4" s="221"/>
      <c r="C4" s="221"/>
      <c r="D4" s="221"/>
      <c r="E4" s="221"/>
      <c r="F4" s="221"/>
      <c r="G4" s="221"/>
      <c r="H4" s="221"/>
      <c r="I4" s="221"/>
      <c r="J4" s="221"/>
      <c r="K4" s="221"/>
      <c r="L4" s="221"/>
      <c r="M4" s="221"/>
    </row>
    <row r="6" spans="1:13" s="24" customFormat="1" thickBot="1">
      <c r="A6" s="18"/>
      <c r="B6" s="503" t="s">
        <v>104</v>
      </c>
      <c r="C6" s="504"/>
      <c r="D6" s="503" t="s">
        <v>105</v>
      </c>
      <c r="E6" s="504"/>
      <c r="F6" s="503" t="s">
        <v>106</v>
      </c>
      <c r="G6" s="504"/>
      <c r="H6" s="503" t="s">
        <v>107</v>
      </c>
      <c r="I6" s="504"/>
    </row>
    <row r="7" spans="1:13" s="24" customFormat="1" ht="95.25" thickBot="1">
      <c r="A7" s="19" t="s">
        <v>108</v>
      </c>
      <c r="B7" s="223" t="s">
        <v>109</v>
      </c>
      <c r="C7" s="439" t="s">
        <v>635</v>
      </c>
      <c r="D7" s="223" t="s">
        <v>109</v>
      </c>
      <c r="E7" s="439" t="s">
        <v>635</v>
      </c>
      <c r="F7" s="223" t="s">
        <v>109</v>
      </c>
      <c r="G7" s="439" t="s">
        <v>635</v>
      </c>
      <c r="H7" s="223" t="s">
        <v>109</v>
      </c>
      <c r="I7" s="439" t="s">
        <v>635</v>
      </c>
    </row>
    <row r="8" spans="1:13" s="24" customFormat="1" ht="15.75">
      <c r="A8" s="29" t="s">
        <v>11</v>
      </c>
      <c r="B8" s="31" t="s">
        <v>851</v>
      </c>
      <c r="C8" s="498"/>
      <c r="D8" s="31" t="s">
        <v>852</v>
      </c>
      <c r="E8" s="498"/>
      <c r="F8" s="31" t="s">
        <v>853</v>
      </c>
      <c r="G8" s="498"/>
      <c r="H8" s="31" t="s">
        <v>854</v>
      </c>
      <c r="I8" s="516"/>
    </row>
    <row r="9" spans="1:13" s="24" customFormat="1" ht="15.75">
      <c r="A9" s="30" t="s">
        <v>855</v>
      </c>
      <c r="B9" s="25" t="s">
        <v>92</v>
      </c>
      <c r="C9" s="499"/>
      <c r="D9" s="25" t="s">
        <v>749</v>
      </c>
      <c r="E9" s="499"/>
      <c r="F9" s="26" t="s">
        <v>856</v>
      </c>
      <c r="G9" s="499"/>
      <c r="H9" s="25" t="s">
        <v>748</v>
      </c>
      <c r="I9" s="517"/>
    </row>
    <row r="10" spans="1:13" s="24" customFormat="1" ht="15.75">
      <c r="A10" s="30" t="s">
        <v>857</v>
      </c>
      <c r="B10" s="25" t="s">
        <v>858</v>
      </c>
      <c r="C10" s="500"/>
      <c r="D10" s="25" t="s">
        <v>859</v>
      </c>
      <c r="E10" s="500"/>
      <c r="F10" s="25" t="s">
        <v>860</v>
      </c>
      <c r="G10" s="500"/>
      <c r="H10" s="25" t="s">
        <v>861</v>
      </c>
      <c r="I10" s="518"/>
    </row>
    <row r="11" spans="1:13" s="24" customFormat="1" ht="15.75"/>
    <row r="12" spans="1:13" s="24" customFormat="1" ht="15.75">
      <c r="A12" s="502" t="s">
        <v>862</v>
      </c>
      <c r="B12" s="502"/>
      <c r="C12" s="502"/>
      <c r="D12" s="502"/>
      <c r="E12" s="502"/>
    </row>
    <row r="13" spans="1:13" s="24" customFormat="1" ht="15.75"/>
    <row r="14" spans="1:13" s="24" customFormat="1" ht="15.75"/>
    <row r="15" spans="1:13" s="24" customFormat="1" ht="15.75"/>
    <row r="16" spans="1:13" s="24" customFormat="1" ht="15.75"/>
    <row r="17" s="24" customFormat="1" ht="15.75"/>
    <row r="18" s="24" customFormat="1" ht="15.75"/>
    <row r="19" s="24" customFormat="1" ht="15.75"/>
    <row r="20" s="24" customFormat="1" ht="15.75"/>
    <row r="21" s="24" customFormat="1" ht="15.75"/>
  </sheetData>
  <sheetProtection algorithmName="SHA-512" hashValue="DClnrUAIWHUX7wB50A1m4wIPINdfcyrZ7vCEtIOvEKlmWX5WXIe4sjSAb9P37qpGXM6X6QIGKt4KoegciGp5kA==" saltValue="ma43hllqSioK+XDVyrudMg==" spinCount="100000" sheet="1" objects="1" scenarios="1"/>
  <protectedRanges>
    <protectedRange sqref="C8 E8 G8 I8" name="Range1"/>
  </protectedRanges>
  <mergeCells count="11">
    <mergeCell ref="A1:F1"/>
    <mergeCell ref="A3:M3"/>
    <mergeCell ref="B6:C6"/>
    <mergeCell ref="D6:E6"/>
    <mergeCell ref="F6:G6"/>
    <mergeCell ref="H6:I6"/>
    <mergeCell ref="C8:C10"/>
    <mergeCell ref="E8:E10"/>
    <mergeCell ref="G8:G10"/>
    <mergeCell ref="I8:I10"/>
    <mergeCell ref="A12:E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85" zoomScaleNormal="85" workbookViewId="0">
      <selection activeCell="J22" sqref="J22"/>
    </sheetView>
  </sheetViews>
  <sheetFormatPr defaultRowHeight="16.5"/>
  <cols>
    <col min="1" max="1" width="15.285156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0" width="15.42578125" style="17" bestFit="1" customWidth="1"/>
    <col min="11" max="16384" width="9.140625" style="17"/>
  </cols>
  <sheetData>
    <row r="1" spans="1:13" ht="18">
      <c r="A1" s="501" t="s">
        <v>863</v>
      </c>
      <c r="B1" s="501"/>
      <c r="C1" s="501"/>
      <c r="D1" s="501"/>
      <c r="E1" s="501"/>
      <c r="F1" s="501"/>
    </row>
    <row r="2" spans="1:13" ht="18">
      <c r="A2" s="237" t="s">
        <v>384</v>
      </c>
      <c r="B2" s="222"/>
      <c r="C2" s="222"/>
      <c r="D2" s="222"/>
      <c r="E2" s="222"/>
      <c r="F2" s="222"/>
    </row>
    <row r="3" spans="1:13" s="24" customFormat="1" ht="15.75">
      <c r="A3" s="502" t="s">
        <v>714</v>
      </c>
      <c r="B3" s="502"/>
      <c r="C3" s="502"/>
      <c r="D3" s="502"/>
      <c r="E3" s="502"/>
      <c r="F3" s="502"/>
      <c r="G3" s="502"/>
      <c r="H3" s="502"/>
      <c r="I3" s="502"/>
      <c r="J3" s="502"/>
      <c r="K3" s="502"/>
      <c r="L3" s="502"/>
      <c r="M3" s="502"/>
    </row>
    <row r="5" spans="1:13" s="24" customFormat="1" thickBot="1">
      <c r="A5" s="18"/>
      <c r="B5" s="503" t="s">
        <v>104</v>
      </c>
      <c r="C5" s="504"/>
      <c r="D5" s="503" t="s">
        <v>105</v>
      </c>
      <c r="E5" s="504"/>
      <c r="F5" s="503" t="s">
        <v>106</v>
      </c>
      <c r="G5" s="504"/>
      <c r="H5" s="503" t="s">
        <v>107</v>
      </c>
      <c r="I5" s="504"/>
    </row>
    <row r="6" spans="1:13" s="24" customFormat="1" ht="95.25" thickBot="1">
      <c r="A6" s="19" t="s">
        <v>108</v>
      </c>
      <c r="B6" s="223" t="s">
        <v>109</v>
      </c>
      <c r="C6" s="439" t="s">
        <v>635</v>
      </c>
      <c r="D6" s="223" t="s">
        <v>109</v>
      </c>
      <c r="E6" s="439" t="s">
        <v>635</v>
      </c>
      <c r="F6" s="223" t="s">
        <v>109</v>
      </c>
      <c r="G6" s="439" t="s">
        <v>635</v>
      </c>
      <c r="H6" s="223" t="s">
        <v>109</v>
      </c>
      <c r="I6" s="439" t="s">
        <v>635</v>
      </c>
    </row>
    <row r="7" spans="1:13" s="287" customFormat="1" ht="15.75">
      <c r="A7" s="29" t="s">
        <v>11</v>
      </c>
      <c r="B7" s="31" t="s">
        <v>1742</v>
      </c>
      <c r="C7" s="498"/>
      <c r="D7" s="31" t="s">
        <v>1741</v>
      </c>
      <c r="E7" s="498"/>
      <c r="F7" s="31" t="s">
        <v>864</v>
      </c>
      <c r="G7" s="498"/>
      <c r="H7" s="31" t="s">
        <v>1740</v>
      </c>
      <c r="I7" s="498"/>
    </row>
    <row r="8" spans="1:13" s="24" customFormat="1" ht="15.75">
      <c r="A8" s="30" t="s">
        <v>865</v>
      </c>
      <c r="B8" s="26" t="s">
        <v>1084</v>
      </c>
      <c r="C8" s="500"/>
      <c r="D8" s="25" t="s">
        <v>749</v>
      </c>
      <c r="E8" s="500"/>
      <c r="F8" s="25" t="s">
        <v>867</v>
      </c>
      <c r="G8" s="500"/>
      <c r="H8" s="25" t="s">
        <v>748</v>
      </c>
      <c r="I8" s="500"/>
    </row>
    <row r="9" spans="1:13" s="24" customFormat="1" ht="15.75"/>
    <row r="10" spans="1:13" s="24" customFormat="1" ht="15.75"/>
    <row r="11" spans="1:13" s="24" customFormat="1" ht="15.75"/>
    <row r="12" spans="1:13" s="24" customFormat="1" ht="15.75"/>
    <row r="13" spans="1:13" s="24" customFormat="1" ht="15.75"/>
    <row r="14" spans="1:13" s="24" customFormat="1" ht="15.75"/>
    <row r="15" spans="1:13" s="24" customFormat="1" ht="15.75"/>
    <row r="16" spans="1:13" s="24" customFormat="1" ht="15.75"/>
  </sheetData>
  <sheetProtection algorithmName="SHA-512" hashValue="tRBD/ZCaD3vWCUTdcnZTAf7DOkcto/DCmdPjF/QTgxuWPSBK6A/joHjRmZS4pt19zn1aTKb4zB1+eZpjdBSlhg==" saltValue="Aiek1+uRrsJ5amgJZaKmSQ==" spinCount="100000" sheet="1" objects="1" scenarios="1"/>
  <protectedRanges>
    <protectedRange sqref="I7 G7 E7 C7" name="Range1"/>
  </protectedRanges>
  <mergeCells count="10">
    <mergeCell ref="C7:C8"/>
    <mergeCell ref="E7:E8"/>
    <mergeCell ref="G7:G8"/>
    <mergeCell ref="I7:I8"/>
    <mergeCell ref="A1:F1"/>
    <mergeCell ref="A3:M3"/>
    <mergeCell ref="B5:C5"/>
    <mergeCell ref="D5:E5"/>
    <mergeCell ref="F5:G5"/>
    <mergeCell ref="H5:I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topLeftCell="D1" zoomScale="85" zoomScaleNormal="85" workbookViewId="0">
      <selection activeCell="E5" sqref="E5"/>
    </sheetView>
  </sheetViews>
  <sheetFormatPr defaultColWidth="71.85546875" defaultRowHeight="15"/>
  <cols>
    <col min="1" max="1" width="17.5703125" style="302" bestFit="1" customWidth="1"/>
    <col min="2" max="2" width="14.85546875" style="302" bestFit="1" customWidth="1"/>
    <col min="3" max="3" width="14.5703125" style="302" customWidth="1"/>
    <col min="4" max="4" width="14.85546875" style="302" bestFit="1" customWidth="1"/>
    <col min="5" max="5" width="14.140625" style="302" bestFit="1" customWidth="1"/>
    <col min="6" max="6" width="14.85546875" style="302" bestFit="1" customWidth="1"/>
    <col min="7" max="7" width="14.140625" style="302" bestFit="1" customWidth="1"/>
    <col min="8" max="8" width="14.85546875" style="302" bestFit="1" customWidth="1"/>
    <col min="9" max="9" width="14.140625" style="302" bestFit="1" customWidth="1"/>
    <col min="10" max="10" width="14.85546875" style="302" bestFit="1" customWidth="1"/>
    <col min="11" max="11" width="14.140625" style="302" bestFit="1" customWidth="1"/>
    <col min="12" max="12" width="14.85546875" style="302" bestFit="1" customWidth="1"/>
    <col min="13" max="13" width="14.140625" style="302" bestFit="1" customWidth="1"/>
    <col min="14" max="14" width="14.85546875" style="302" bestFit="1" customWidth="1"/>
    <col min="15" max="15" width="14.140625" style="302" bestFit="1" customWidth="1"/>
    <col min="16" max="16" width="14.85546875" style="302" bestFit="1" customWidth="1"/>
    <col min="17" max="17" width="14.140625" style="302" bestFit="1" customWidth="1"/>
    <col min="18" max="18" width="14.85546875" style="302" bestFit="1" customWidth="1"/>
    <col min="19" max="19" width="14.140625" style="302" bestFit="1" customWidth="1"/>
    <col min="20" max="20" width="14.85546875" style="302" bestFit="1" customWidth="1"/>
    <col min="21" max="21" width="14.140625" style="302" bestFit="1" customWidth="1"/>
    <col min="22" max="22" width="14.85546875" style="302" bestFit="1" customWidth="1"/>
    <col min="23" max="23" width="14.140625" style="302" bestFit="1" customWidth="1"/>
    <col min="24" max="16384" width="71.85546875" style="302"/>
  </cols>
  <sheetData>
    <row r="1" spans="1:23" ht="18">
      <c r="A1" s="301" t="s">
        <v>868</v>
      </c>
      <c r="B1" s="301"/>
      <c r="C1" s="301"/>
      <c r="D1" s="301"/>
      <c r="E1" s="301"/>
      <c r="F1" s="301"/>
    </row>
    <row r="2" spans="1:23" s="96" customFormat="1" ht="15.75">
      <c r="A2" s="502" t="s">
        <v>819</v>
      </c>
      <c r="B2" s="502"/>
      <c r="C2" s="502"/>
      <c r="D2" s="502"/>
      <c r="E2" s="502"/>
      <c r="F2" s="502"/>
      <c r="G2" s="502"/>
      <c r="H2" s="502"/>
      <c r="I2" s="502"/>
      <c r="J2" s="502"/>
      <c r="K2" s="502"/>
      <c r="L2" s="502"/>
      <c r="M2" s="502"/>
    </row>
    <row r="4" spans="1:23" s="96" customFormat="1" ht="16.5" thickBot="1">
      <c r="A4" s="303"/>
      <c r="B4" s="525" t="s">
        <v>104</v>
      </c>
      <c r="C4" s="526"/>
      <c r="D4" s="525" t="s">
        <v>105</v>
      </c>
      <c r="E4" s="526"/>
      <c r="F4" s="525" t="s">
        <v>106</v>
      </c>
      <c r="G4" s="526"/>
      <c r="H4" s="525" t="s">
        <v>107</v>
      </c>
      <c r="I4" s="526"/>
      <c r="J4" s="525" t="s">
        <v>869</v>
      </c>
      <c r="K4" s="526"/>
      <c r="L4" s="525" t="s">
        <v>870</v>
      </c>
      <c r="M4" s="526"/>
      <c r="N4" s="525" t="s">
        <v>871</v>
      </c>
      <c r="O4" s="526"/>
      <c r="P4" s="525" t="s">
        <v>872</v>
      </c>
      <c r="Q4" s="526"/>
      <c r="R4" s="525" t="s">
        <v>808</v>
      </c>
      <c r="S4" s="526"/>
      <c r="T4" s="525" t="s">
        <v>873</v>
      </c>
      <c r="U4" s="526"/>
      <c r="V4" s="525" t="s">
        <v>874</v>
      </c>
      <c r="W4" s="526"/>
    </row>
    <row r="5" spans="1:23" s="96" customFormat="1" ht="95.25" thickBot="1">
      <c r="A5" s="23" t="s">
        <v>108</v>
      </c>
      <c r="B5" s="223" t="s">
        <v>109</v>
      </c>
      <c r="C5" s="439" t="s">
        <v>635</v>
      </c>
      <c r="D5" s="223" t="s">
        <v>109</v>
      </c>
      <c r="E5" s="439" t="s">
        <v>635</v>
      </c>
      <c r="F5" s="223" t="s">
        <v>109</v>
      </c>
      <c r="G5" s="439" t="s">
        <v>635</v>
      </c>
      <c r="H5" s="223" t="s">
        <v>109</v>
      </c>
      <c r="I5" s="439" t="s">
        <v>635</v>
      </c>
      <c r="J5" s="223" t="s">
        <v>109</v>
      </c>
      <c r="K5" s="439" t="s">
        <v>635</v>
      </c>
      <c r="L5" s="223" t="s">
        <v>109</v>
      </c>
      <c r="M5" s="439" t="s">
        <v>635</v>
      </c>
      <c r="N5" s="223" t="s">
        <v>109</v>
      </c>
      <c r="O5" s="439" t="s">
        <v>635</v>
      </c>
      <c r="P5" s="223" t="s">
        <v>109</v>
      </c>
      <c r="Q5" s="439" t="s">
        <v>635</v>
      </c>
      <c r="R5" s="223" t="s">
        <v>109</v>
      </c>
      <c r="S5" s="439" t="s">
        <v>635</v>
      </c>
      <c r="T5" s="223" t="s">
        <v>109</v>
      </c>
      <c r="U5" s="439" t="s">
        <v>635</v>
      </c>
      <c r="V5" s="223" t="s">
        <v>109</v>
      </c>
      <c r="W5" s="439" t="s">
        <v>635</v>
      </c>
    </row>
    <row r="6" spans="1:23" s="96" customFormat="1" ht="15.75">
      <c r="A6" s="288" t="s">
        <v>875</v>
      </c>
      <c r="B6" s="26" t="s">
        <v>1787</v>
      </c>
      <c r="C6" s="522"/>
      <c r="D6" s="26" t="s">
        <v>1788</v>
      </c>
      <c r="E6" s="522"/>
      <c r="F6" s="26" t="s">
        <v>1790</v>
      </c>
      <c r="G6" s="522"/>
      <c r="H6" s="26" t="s">
        <v>1789</v>
      </c>
      <c r="I6" s="522"/>
      <c r="J6" s="26" t="s">
        <v>1791</v>
      </c>
      <c r="K6" s="522"/>
      <c r="L6" s="26" t="s">
        <v>1792</v>
      </c>
      <c r="M6" s="522"/>
      <c r="N6" s="26" t="s">
        <v>1793</v>
      </c>
      <c r="O6" s="522"/>
      <c r="P6" s="26" t="s">
        <v>1794</v>
      </c>
      <c r="Q6" s="522"/>
      <c r="R6" s="26" t="s">
        <v>1795</v>
      </c>
      <c r="S6" s="522"/>
      <c r="T6" s="26" t="s">
        <v>1796</v>
      </c>
      <c r="U6" s="522"/>
      <c r="V6" s="26" t="s">
        <v>1797</v>
      </c>
      <c r="W6" s="522"/>
    </row>
    <row r="7" spans="1:23" s="96" customFormat="1" ht="15.75">
      <c r="A7" s="288" t="s">
        <v>876</v>
      </c>
      <c r="B7" s="26" t="s">
        <v>1776</v>
      </c>
      <c r="C7" s="523"/>
      <c r="D7" s="26" t="s">
        <v>1777</v>
      </c>
      <c r="E7" s="523"/>
      <c r="F7" s="26" t="s">
        <v>1778</v>
      </c>
      <c r="G7" s="523"/>
      <c r="H7" s="26" t="s">
        <v>1779</v>
      </c>
      <c r="I7" s="523"/>
      <c r="J7" s="26" t="s">
        <v>1780</v>
      </c>
      <c r="K7" s="523"/>
      <c r="L7" s="26" t="s">
        <v>1781</v>
      </c>
      <c r="M7" s="523"/>
      <c r="N7" s="26" t="s">
        <v>1782</v>
      </c>
      <c r="O7" s="523"/>
      <c r="P7" s="26" t="s">
        <v>1783</v>
      </c>
      <c r="Q7" s="523"/>
      <c r="R7" s="26" t="s">
        <v>1784</v>
      </c>
      <c r="S7" s="523"/>
      <c r="T7" s="26" t="s">
        <v>1785</v>
      </c>
      <c r="U7" s="523"/>
      <c r="V7" s="26" t="s">
        <v>1786</v>
      </c>
      <c r="W7" s="523"/>
    </row>
    <row r="8" spans="1:23" s="96" customFormat="1" ht="15.75">
      <c r="A8" s="288" t="s">
        <v>878</v>
      </c>
      <c r="B8" s="26" t="s">
        <v>1806</v>
      </c>
      <c r="C8" s="524"/>
      <c r="D8" s="26" t="s">
        <v>1807</v>
      </c>
      <c r="E8" s="524"/>
      <c r="F8" s="26" t="s">
        <v>1808</v>
      </c>
      <c r="G8" s="524"/>
      <c r="H8" s="26" t="s">
        <v>1809</v>
      </c>
      <c r="I8" s="524"/>
      <c r="J8" s="26" t="s">
        <v>1810</v>
      </c>
      <c r="K8" s="524"/>
      <c r="L8" s="26" t="s">
        <v>1811</v>
      </c>
      <c r="M8" s="524"/>
      <c r="N8" s="26" t="s">
        <v>1812</v>
      </c>
      <c r="O8" s="524"/>
      <c r="P8" s="26" t="s">
        <v>877</v>
      </c>
      <c r="Q8" s="524"/>
      <c r="R8" s="26" t="s">
        <v>1813</v>
      </c>
      <c r="S8" s="524"/>
      <c r="T8" s="26" t="s">
        <v>1814</v>
      </c>
      <c r="U8" s="524"/>
      <c r="V8" s="26" t="s">
        <v>1815</v>
      </c>
      <c r="W8" s="524"/>
    </row>
    <row r="9" spans="1:23" s="96" customFormat="1" ht="15.75">
      <c r="A9" s="286" t="s">
        <v>11</v>
      </c>
      <c r="B9" s="28" t="s">
        <v>879</v>
      </c>
      <c r="C9" s="519"/>
      <c r="D9" s="28" t="s">
        <v>879</v>
      </c>
      <c r="E9" s="519"/>
      <c r="F9" s="28" t="s">
        <v>879</v>
      </c>
      <c r="G9" s="519"/>
      <c r="H9" s="28" t="s">
        <v>879</v>
      </c>
      <c r="I9" s="519"/>
      <c r="J9" s="28" t="s">
        <v>879</v>
      </c>
      <c r="K9" s="519"/>
      <c r="L9" s="28" t="s">
        <v>879</v>
      </c>
      <c r="M9" s="519"/>
      <c r="N9" s="28" t="s">
        <v>879</v>
      </c>
      <c r="O9" s="519"/>
      <c r="P9" s="28" t="s">
        <v>879</v>
      </c>
      <c r="Q9" s="519"/>
      <c r="R9" s="28" t="s">
        <v>879</v>
      </c>
      <c r="S9" s="519"/>
      <c r="T9" s="28" t="s">
        <v>879</v>
      </c>
      <c r="U9" s="519"/>
      <c r="V9" s="28" t="s">
        <v>879</v>
      </c>
      <c r="W9" s="519"/>
    </row>
    <row r="10" spans="1:23" s="96" customFormat="1" ht="15.75">
      <c r="A10" s="288" t="s">
        <v>110</v>
      </c>
      <c r="B10" s="26" t="s">
        <v>866</v>
      </c>
      <c r="C10" s="520"/>
      <c r="D10" s="26" t="s">
        <v>880</v>
      </c>
      <c r="E10" s="520"/>
      <c r="F10" s="26" t="s">
        <v>866</v>
      </c>
      <c r="G10" s="520"/>
      <c r="H10" s="26" t="s">
        <v>880</v>
      </c>
      <c r="I10" s="520"/>
      <c r="J10" s="26" t="s">
        <v>866</v>
      </c>
      <c r="K10" s="520"/>
      <c r="L10" s="26" t="s">
        <v>866</v>
      </c>
      <c r="M10" s="520"/>
      <c r="N10" s="26" t="s">
        <v>866</v>
      </c>
      <c r="O10" s="520"/>
      <c r="P10" s="26" t="s">
        <v>881</v>
      </c>
      <c r="Q10" s="520"/>
      <c r="R10" s="26" t="s">
        <v>866</v>
      </c>
      <c r="S10" s="520"/>
      <c r="T10" s="26" t="s">
        <v>92</v>
      </c>
      <c r="U10" s="520"/>
      <c r="V10" s="26" t="s">
        <v>92</v>
      </c>
      <c r="W10" s="520"/>
    </row>
    <row r="11" spans="1:23" s="96" customFormat="1" ht="15.75">
      <c r="A11" s="288" t="s">
        <v>882</v>
      </c>
      <c r="B11" s="26" t="s">
        <v>680</v>
      </c>
      <c r="C11" s="521"/>
      <c r="D11" s="26" t="s">
        <v>93</v>
      </c>
      <c r="E11" s="521"/>
      <c r="F11" s="26" t="s">
        <v>448</v>
      </c>
      <c r="G11" s="521"/>
      <c r="H11" s="26" t="s">
        <v>93</v>
      </c>
      <c r="I11" s="521"/>
      <c r="J11" s="26" t="s">
        <v>448</v>
      </c>
      <c r="K11" s="521"/>
      <c r="L11" s="26" t="s">
        <v>679</v>
      </c>
      <c r="M11" s="521"/>
      <c r="N11" s="26" t="s">
        <v>117</v>
      </c>
      <c r="O11" s="521"/>
      <c r="P11" s="26" t="s">
        <v>883</v>
      </c>
      <c r="Q11" s="521"/>
      <c r="R11" s="26" t="s">
        <v>111</v>
      </c>
      <c r="S11" s="521"/>
      <c r="T11" s="26" t="s">
        <v>86</v>
      </c>
      <c r="U11" s="521"/>
      <c r="V11" s="26" t="s">
        <v>86</v>
      </c>
      <c r="W11" s="521"/>
    </row>
    <row r="12" spans="1:23" s="96" customFormat="1" ht="15.75"/>
    <row r="13" spans="1:23" s="96" customFormat="1" ht="15.75"/>
    <row r="14" spans="1:23" s="96" customFormat="1" ht="15.75"/>
  </sheetData>
  <sheetProtection algorithmName="SHA-512" hashValue="Odj+GiKV8YzHOOdOzlH2WbjwpNukmza1NDurDIhTXn6Z8CeLbSDySGCcwttGBbnKABrHEiltvz8Pg1cbeCNKMA==" saltValue="Uy0tOMflMwcjraTbKQ5DVw==" spinCount="100000" sheet="1" objects="1" scenarios="1"/>
  <protectedRanges>
    <protectedRange sqref="W9 U9 S9 Q9 O9 M9 K9 I9 G9 E9 C9" name="Range1"/>
  </protectedRanges>
  <mergeCells count="34">
    <mergeCell ref="A2:M2"/>
    <mergeCell ref="B4:C4"/>
    <mergeCell ref="D4:E4"/>
    <mergeCell ref="F4:G4"/>
    <mergeCell ref="H4:I4"/>
    <mergeCell ref="J4:K4"/>
    <mergeCell ref="L4:M4"/>
    <mergeCell ref="C6:C8"/>
    <mergeCell ref="E6:E8"/>
    <mergeCell ref="G6:G8"/>
    <mergeCell ref="I6:I8"/>
    <mergeCell ref="K6:K8"/>
    <mergeCell ref="U6:U8"/>
    <mergeCell ref="W6:W8"/>
    <mergeCell ref="N4:O4"/>
    <mergeCell ref="P4:Q4"/>
    <mergeCell ref="R4:S4"/>
    <mergeCell ref="T4:U4"/>
    <mergeCell ref="V4:W4"/>
    <mergeCell ref="M6:M8"/>
    <mergeCell ref="O6:O8"/>
    <mergeCell ref="Q6:Q8"/>
    <mergeCell ref="S6:S8"/>
    <mergeCell ref="O9:O11"/>
    <mergeCell ref="Q9:Q11"/>
    <mergeCell ref="S9:S11"/>
    <mergeCell ref="U9:U11"/>
    <mergeCell ref="W9:W11"/>
    <mergeCell ref="C9:C11"/>
    <mergeCell ref="E9:E11"/>
    <mergeCell ref="G9:G11"/>
    <mergeCell ref="I9:I11"/>
    <mergeCell ref="K9:K11"/>
    <mergeCell ref="M9:M1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zoomScale="85" zoomScaleNormal="85" workbookViewId="0">
      <selection activeCell="J11" sqref="J11"/>
    </sheetView>
  </sheetViews>
  <sheetFormatPr defaultRowHeight="16.5"/>
  <cols>
    <col min="1" max="1" width="25.5703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0" width="16.140625" style="17" bestFit="1" customWidth="1"/>
    <col min="11" max="11" width="15.28515625" style="17" bestFit="1" customWidth="1"/>
    <col min="12" max="12" width="16.140625" style="17" bestFit="1" customWidth="1"/>
    <col min="13" max="13" width="15.28515625" style="17" bestFit="1" customWidth="1"/>
    <col min="14" max="14" width="14.85546875" style="17" bestFit="1" customWidth="1"/>
    <col min="15" max="15" width="14.140625" style="17" bestFit="1" customWidth="1"/>
    <col min="16" max="16" width="14.85546875" style="17" bestFit="1" customWidth="1"/>
    <col min="17" max="17" width="14.140625" style="17" bestFit="1" customWidth="1"/>
    <col min="18" max="16384" width="9.140625" style="17"/>
  </cols>
  <sheetData>
    <row r="1" spans="1:17" ht="18">
      <c r="A1" s="501" t="s">
        <v>884</v>
      </c>
      <c r="B1" s="501"/>
      <c r="C1" s="501"/>
      <c r="D1" s="501"/>
      <c r="E1" s="501"/>
      <c r="F1" s="501"/>
    </row>
    <row r="2" spans="1:17" s="24" customFormat="1" ht="15.75">
      <c r="A2" s="502" t="s">
        <v>819</v>
      </c>
      <c r="B2" s="502"/>
      <c r="C2" s="502"/>
      <c r="D2" s="502"/>
      <c r="E2" s="502"/>
      <c r="F2" s="502"/>
      <c r="G2" s="502"/>
      <c r="H2" s="502"/>
      <c r="I2" s="502"/>
      <c r="J2" s="502"/>
      <c r="K2" s="502"/>
      <c r="L2" s="502"/>
      <c r="M2" s="502"/>
      <c r="N2" s="502"/>
      <c r="O2" s="502"/>
    </row>
    <row r="3" spans="1:17">
      <c r="A3" s="225"/>
      <c r="B3" s="225"/>
      <c r="C3" s="225"/>
      <c r="D3" s="225"/>
      <c r="E3" s="225"/>
      <c r="F3" s="225"/>
      <c r="G3" s="225"/>
      <c r="H3" s="225"/>
      <c r="I3" s="225"/>
      <c r="J3" s="225"/>
    </row>
    <row r="4" spans="1:17" s="24" customFormat="1" thickBot="1">
      <c r="A4" s="303"/>
      <c r="B4" s="525" t="s">
        <v>104</v>
      </c>
      <c r="C4" s="526"/>
      <c r="D4" s="525" t="s">
        <v>105</v>
      </c>
      <c r="E4" s="526"/>
      <c r="F4" s="525" t="s">
        <v>106</v>
      </c>
      <c r="G4" s="526"/>
      <c r="H4" s="525" t="s">
        <v>107</v>
      </c>
      <c r="I4" s="526"/>
      <c r="J4" s="525" t="s">
        <v>718</v>
      </c>
      <c r="K4" s="526"/>
      <c r="L4" s="525" t="s">
        <v>719</v>
      </c>
      <c r="M4" s="526"/>
      <c r="N4" s="525" t="s">
        <v>871</v>
      </c>
      <c r="O4" s="526"/>
      <c r="P4" s="525" t="s">
        <v>872</v>
      </c>
      <c r="Q4" s="526"/>
    </row>
    <row r="5" spans="1:17" s="24" customFormat="1" ht="95.25" thickBot="1">
      <c r="A5" s="23" t="s">
        <v>108</v>
      </c>
      <c r="B5" s="223" t="s">
        <v>109</v>
      </c>
      <c r="C5" s="439" t="s">
        <v>635</v>
      </c>
      <c r="D5" s="223" t="s">
        <v>109</v>
      </c>
      <c r="E5" s="439" t="s">
        <v>635</v>
      </c>
      <c r="F5" s="223" t="s">
        <v>109</v>
      </c>
      <c r="G5" s="439" t="s">
        <v>635</v>
      </c>
      <c r="H5" s="223" t="s">
        <v>109</v>
      </c>
      <c r="I5" s="439" t="s">
        <v>635</v>
      </c>
      <c r="J5" s="223" t="s">
        <v>109</v>
      </c>
      <c r="K5" s="439" t="s">
        <v>635</v>
      </c>
      <c r="L5" s="223" t="s">
        <v>109</v>
      </c>
      <c r="M5" s="439" t="s">
        <v>635</v>
      </c>
      <c r="N5" s="223" t="s">
        <v>109</v>
      </c>
      <c r="O5" s="439" t="s">
        <v>635</v>
      </c>
      <c r="P5" s="223" t="s">
        <v>109</v>
      </c>
      <c r="Q5" s="439" t="s">
        <v>635</v>
      </c>
    </row>
    <row r="6" spans="1:17" s="24" customFormat="1" ht="15.75">
      <c r="A6" s="27" t="s">
        <v>885</v>
      </c>
      <c r="B6" s="26" t="s">
        <v>1798</v>
      </c>
      <c r="C6" s="530"/>
      <c r="D6" s="26" t="s">
        <v>1799</v>
      </c>
      <c r="E6" s="530"/>
      <c r="F6" s="26" t="s">
        <v>1800</v>
      </c>
      <c r="G6" s="530"/>
      <c r="H6" s="26" t="s">
        <v>1801</v>
      </c>
      <c r="I6" s="530"/>
      <c r="J6" s="26" t="s">
        <v>1802</v>
      </c>
      <c r="K6" s="530"/>
      <c r="L6" s="26" t="s">
        <v>1803</v>
      </c>
      <c r="M6" s="530"/>
      <c r="N6" s="26" t="s">
        <v>1804</v>
      </c>
      <c r="O6" s="530"/>
      <c r="P6" s="26" t="s">
        <v>1805</v>
      </c>
      <c r="Q6" s="530"/>
    </row>
    <row r="7" spans="1:17" s="24" customFormat="1" ht="15.75">
      <c r="A7" s="27" t="s">
        <v>886</v>
      </c>
      <c r="B7" s="26" t="str">
        <f>"1543"</f>
        <v>1543</v>
      </c>
      <c r="C7" s="531"/>
      <c r="D7" s="26" t="str">
        <f>"6726"</f>
        <v>6726</v>
      </c>
      <c r="E7" s="531"/>
      <c r="F7" s="26" t="str">
        <f>"9466"</f>
        <v>9466</v>
      </c>
      <c r="G7" s="531"/>
      <c r="H7" s="26" t="str">
        <f>"16136"</f>
        <v>16136</v>
      </c>
      <c r="I7" s="531"/>
      <c r="J7" s="26" t="str">
        <f>"1496"</f>
        <v>1496</v>
      </c>
      <c r="K7" s="531"/>
      <c r="L7" s="26" t="str">
        <f>"6755"</f>
        <v>6755</v>
      </c>
      <c r="M7" s="531"/>
      <c r="N7" s="26" t="str">
        <f>"9489"</f>
        <v>9489</v>
      </c>
      <c r="O7" s="531"/>
      <c r="P7" s="26" t="str">
        <f>"16285"</f>
        <v>16285</v>
      </c>
      <c r="Q7" s="531"/>
    </row>
    <row r="8" spans="1:17" s="24" customFormat="1" ht="15.75">
      <c r="A8" s="27" t="s">
        <v>887</v>
      </c>
      <c r="B8" s="26" t="str">
        <f>"1364"</f>
        <v>1364</v>
      </c>
      <c r="C8" s="532"/>
      <c r="D8" s="26" t="str">
        <f>"5408"</f>
        <v>5408</v>
      </c>
      <c r="E8" s="532"/>
      <c r="F8" s="26" t="str">
        <f>"8081"</f>
        <v>8081</v>
      </c>
      <c r="G8" s="532"/>
      <c r="H8" s="26" t="str">
        <f>"11977"</f>
        <v>11977</v>
      </c>
      <c r="I8" s="532"/>
      <c r="J8" s="26" t="str">
        <f>"1355"</f>
        <v>1355</v>
      </c>
      <c r="K8" s="532"/>
      <c r="L8" s="26" t="str">
        <f>"5442"</f>
        <v>5442</v>
      </c>
      <c r="M8" s="532"/>
      <c r="N8" s="26" t="str">
        <f>"8032"</f>
        <v>8032</v>
      </c>
      <c r="O8" s="532"/>
      <c r="P8" s="26" t="str">
        <f>"11974"</f>
        <v>11974</v>
      </c>
      <c r="Q8" s="532"/>
    </row>
    <row r="9" spans="1:17" s="24" customFormat="1" ht="15.75">
      <c r="A9" s="304" t="s">
        <v>11</v>
      </c>
      <c r="B9" s="28" t="s">
        <v>888</v>
      </c>
      <c r="C9" s="527"/>
      <c r="D9" s="28" t="s">
        <v>888</v>
      </c>
      <c r="E9" s="527"/>
      <c r="F9" s="28" t="s">
        <v>888</v>
      </c>
      <c r="G9" s="527"/>
      <c r="H9" s="28" t="s">
        <v>888</v>
      </c>
      <c r="I9" s="527"/>
      <c r="J9" s="28" t="s">
        <v>889</v>
      </c>
      <c r="K9" s="527"/>
      <c r="L9" s="28" t="s">
        <v>889</v>
      </c>
      <c r="M9" s="527"/>
      <c r="N9" s="28" t="s">
        <v>889</v>
      </c>
      <c r="O9" s="527"/>
      <c r="P9" s="28" t="s">
        <v>889</v>
      </c>
      <c r="Q9" s="527"/>
    </row>
    <row r="10" spans="1:17" s="24" customFormat="1" ht="15.75">
      <c r="A10" s="30" t="s">
        <v>890</v>
      </c>
      <c r="B10" s="26" t="s">
        <v>891</v>
      </c>
      <c r="C10" s="528"/>
      <c r="D10" s="26" t="s">
        <v>92</v>
      </c>
      <c r="E10" s="528"/>
      <c r="F10" s="26" t="s">
        <v>891</v>
      </c>
      <c r="G10" s="528"/>
      <c r="H10" s="26" t="s">
        <v>891</v>
      </c>
      <c r="I10" s="528"/>
      <c r="J10" s="26" t="s">
        <v>892</v>
      </c>
      <c r="K10" s="528"/>
      <c r="L10" s="26" t="s">
        <v>92</v>
      </c>
      <c r="M10" s="528"/>
      <c r="N10" s="26" t="s">
        <v>893</v>
      </c>
      <c r="O10" s="528"/>
      <c r="P10" s="26" t="s">
        <v>893</v>
      </c>
      <c r="Q10" s="528"/>
    </row>
    <row r="11" spans="1:17" s="24" customFormat="1" ht="15.75">
      <c r="A11" s="30" t="s">
        <v>894</v>
      </c>
      <c r="B11" s="25" t="s">
        <v>895</v>
      </c>
      <c r="C11" s="528"/>
      <c r="D11" s="25" t="s">
        <v>92</v>
      </c>
      <c r="E11" s="528"/>
      <c r="F11" s="25" t="s">
        <v>896</v>
      </c>
      <c r="G11" s="528"/>
      <c r="H11" s="25" t="s">
        <v>897</v>
      </c>
      <c r="I11" s="528"/>
      <c r="J11" s="25" t="s">
        <v>898</v>
      </c>
      <c r="K11" s="528"/>
      <c r="L11" s="25" t="s">
        <v>92</v>
      </c>
      <c r="M11" s="528"/>
      <c r="N11" s="25" t="s">
        <v>899</v>
      </c>
      <c r="O11" s="528"/>
      <c r="P11" s="25" t="s">
        <v>900</v>
      </c>
      <c r="Q11" s="528"/>
    </row>
    <row r="12" spans="1:17" s="24" customFormat="1" ht="15.75">
      <c r="A12" s="30" t="s">
        <v>901</v>
      </c>
      <c r="B12" s="25" t="s">
        <v>902</v>
      </c>
      <c r="C12" s="529"/>
      <c r="D12" s="25" t="s">
        <v>92</v>
      </c>
      <c r="E12" s="529"/>
      <c r="F12" s="25" t="s">
        <v>903</v>
      </c>
      <c r="G12" s="529"/>
      <c r="H12" s="25" t="s">
        <v>897</v>
      </c>
      <c r="I12" s="529"/>
      <c r="J12" s="25" t="s">
        <v>904</v>
      </c>
      <c r="K12" s="529"/>
      <c r="L12" s="25" t="s">
        <v>92</v>
      </c>
      <c r="M12" s="529"/>
      <c r="N12" s="25" t="s">
        <v>905</v>
      </c>
      <c r="O12" s="529"/>
      <c r="P12" s="25" t="s">
        <v>906</v>
      </c>
      <c r="Q12" s="529"/>
    </row>
    <row r="13" spans="1:17" s="24" customFormat="1" ht="15.75"/>
  </sheetData>
  <sheetProtection algorithmName="SHA-512" hashValue="Z7r3XGR8pezsRIhQc3KrgsIG7LXlROSFnIGMXpu/BFB5uTUopBZgofsxElwHGyuc+0b+B5WpEMzdrnFcWxlhDw==" saltValue="+f1gC4ft582wvG5fS1FOug==" spinCount="100000" sheet="1" objects="1" scenarios="1"/>
  <protectedRanges>
    <protectedRange sqref="C9 E9 G9 I9 K9 M9 O9 Q9" name="Range1"/>
  </protectedRanges>
  <mergeCells count="26">
    <mergeCell ref="A1:F1"/>
    <mergeCell ref="A2:O2"/>
    <mergeCell ref="B4:C4"/>
    <mergeCell ref="D4:E4"/>
    <mergeCell ref="F4:G4"/>
    <mergeCell ref="H4:I4"/>
    <mergeCell ref="J4:K4"/>
    <mergeCell ref="L4:M4"/>
    <mergeCell ref="N4:O4"/>
    <mergeCell ref="P4:Q4"/>
    <mergeCell ref="C6:C8"/>
    <mergeCell ref="E6:E8"/>
    <mergeCell ref="G6:G8"/>
    <mergeCell ref="I6:I8"/>
    <mergeCell ref="K6:K8"/>
    <mergeCell ref="M6:M8"/>
    <mergeCell ref="O6:O8"/>
    <mergeCell ref="Q6:Q8"/>
    <mergeCell ref="O9:O12"/>
    <mergeCell ref="Q9:Q12"/>
    <mergeCell ref="C9:C12"/>
    <mergeCell ref="E9:E12"/>
    <mergeCell ref="G9:G12"/>
    <mergeCell ref="I9:I12"/>
    <mergeCell ref="K9:K12"/>
    <mergeCell ref="M9:M1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85" zoomScaleNormal="85" workbookViewId="0">
      <selection activeCell="G5" sqref="G5"/>
    </sheetView>
  </sheetViews>
  <sheetFormatPr defaultRowHeight="16.5"/>
  <cols>
    <col min="1" max="1" width="25.5703125" style="17" bestFit="1" customWidth="1"/>
    <col min="2" max="2" width="23.85546875" style="17" bestFit="1" customWidth="1"/>
    <col min="3" max="3" width="15.28515625" style="17" bestFit="1" customWidth="1"/>
    <col min="4" max="4" width="23.7109375" style="17" bestFit="1" customWidth="1"/>
    <col min="5" max="5" width="15.28515625" style="17" bestFit="1" customWidth="1"/>
    <col min="6" max="6" width="23.85546875" style="17" bestFit="1" customWidth="1"/>
    <col min="7" max="7" width="15.28515625" style="17" bestFit="1" customWidth="1"/>
    <col min="8" max="8" width="23.85546875" style="17" bestFit="1" customWidth="1"/>
    <col min="9" max="9" width="15.28515625" style="17" bestFit="1" customWidth="1"/>
    <col min="10" max="16384" width="9.140625" style="17"/>
  </cols>
  <sheetData>
    <row r="1" spans="1:13" ht="18">
      <c r="A1" s="501" t="s">
        <v>907</v>
      </c>
      <c r="B1" s="501"/>
      <c r="C1" s="501"/>
      <c r="D1" s="501"/>
      <c r="E1" s="501"/>
      <c r="F1" s="501"/>
    </row>
    <row r="2" spans="1:13" s="24" customFormat="1" ht="15.75">
      <c r="A2" s="502" t="s">
        <v>714</v>
      </c>
      <c r="B2" s="502"/>
      <c r="C2" s="502"/>
      <c r="D2" s="502"/>
      <c r="E2" s="502"/>
      <c r="F2" s="502"/>
      <c r="G2" s="502"/>
      <c r="H2" s="502"/>
      <c r="I2" s="502"/>
      <c r="J2" s="502"/>
      <c r="K2" s="502"/>
      <c r="L2" s="502"/>
      <c r="M2" s="502"/>
    </row>
    <row r="3" spans="1:13">
      <c r="A3" s="225"/>
      <c r="B3" s="225"/>
      <c r="C3" s="225"/>
      <c r="D3" s="225"/>
      <c r="E3" s="225"/>
      <c r="F3" s="225"/>
      <c r="G3" s="225"/>
      <c r="H3" s="225"/>
      <c r="I3" s="225"/>
      <c r="J3" s="225"/>
    </row>
    <row r="4" spans="1:13" s="24" customFormat="1" thickBot="1">
      <c r="A4" s="303"/>
      <c r="B4" s="525" t="s">
        <v>104</v>
      </c>
      <c r="C4" s="526"/>
      <c r="D4" s="525" t="s">
        <v>105</v>
      </c>
      <c r="E4" s="526"/>
      <c r="F4" s="525" t="s">
        <v>106</v>
      </c>
      <c r="G4" s="526"/>
      <c r="H4" s="525" t="s">
        <v>107</v>
      </c>
      <c r="I4" s="526"/>
    </row>
    <row r="5" spans="1:13" s="24" customFormat="1" ht="95.25" thickBot="1">
      <c r="A5" s="23" t="s">
        <v>108</v>
      </c>
      <c r="B5" s="223" t="s">
        <v>109</v>
      </c>
      <c r="C5" s="439" t="s">
        <v>635</v>
      </c>
      <c r="D5" s="223" t="s">
        <v>109</v>
      </c>
      <c r="E5" s="439" t="s">
        <v>635</v>
      </c>
      <c r="F5" s="223" t="s">
        <v>109</v>
      </c>
      <c r="G5" s="439" t="s">
        <v>635</v>
      </c>
      <c r="H5" s="223" t="s">
        <v>109</v>
      </c>
      <c r="I5" s="439" t="s">
        <v>635</v>
      </c>
    </row>
    <row r="6" spans="1:13" s="24" customFormat="1" ht="15.75">
      <c r="A6" s="304" t="s">
        <v>11</v>
      </c>
      <c r="B6" s="31" t="s">
        <v>852</v>
      </c>
      <c r="C6" s="527"/>
      <c r="D6" s="31" t="s">
        <v>908</v>
      </c>
      <c r="E6" s="527"/>
      <c r="F6" s="28" t="s">
        <v>909</v>
      </c>
      <c r="G6" s="527"/>
      <c r="H6" s="305" t="s">
        <v>910</v>
      </c>
      <c r="I6" s="527"/>
    </row>
    <row r="7" spans="1:13" s="24" customFormat="1" ht="15.75">
      <c r="A7" s="27" t="s">
        <v>911</v>
      </c>
      <c r="B7" s="25" t="s">
        <v>1920</v>
      </c>
      <c r="C7" s="528"/>
      <c r="D7" s="25" t="s">
        <v>1918</v>
      </c>
      <c r="E7" s="528"/>
      <c r="F7" s="25" t="s">
        <v>1916</v>
      </c>
      <c r="G7" s="528"/>
      <c r="H7" s="25" t="s">
        <v>1914</v>
      </c>
      <c r="I7" s="528"/>
    </row>
    <row r="8" spans="1:13" s="24" customFormat="1" ht="15.75">
      <c r="A8" s="27" t="s">
        <v>912</v>
      </c>
      <c r="B8" s="25" t="s">
        <v>1921</v>
      </c>
      <c r="C8" s="528"/>
      <c r="D8" s="25" t="s">
        <v>1919</v>
      </c>
      <c r="E8" s="528"/>
      <c r="F8" s="25" t="s">
        <v>1917</v>
      </c>
      <c r="G8" s="528"/>
      <c r="H8" s="25" t="s">
        <v>1915</v>
      </c>
      <c r="I8" s="528"/>
    </row>
    <row r="9" spans="1:13" s="24" customFormat="1" ht="15.75">
      <c r="A9" s="30" t="s">
        <v>913</v>
      </c>
      <c r="B9" s="25" t="s">
        <v>914</v>
      </c>
      <c r="C9" s="528"/>
      <c r="D9" s="25" t="s">
        <v>915</v>
      </c>
      <c r="E9" s="528"/>
      <c r="F9" s="25" t="s">
        <v>916</v>
      </c>
      <c r="G9" s="528"/>
      <c r="H9" s="25" t="s">
        <v>917</v>
      </c>
      <c r="I9" s="528"/>
      <c r="J9" s="287"/>
    </row>
    <row r="10" spans="1:13" s="24" customFormat="1" ht="15.75">
      <c r="A10" s="30" t="s">
        <v>918</v>
      </c>
      <c r="B10" s="25" t="s">
        <v>914</v>
      </c>
      <c r="C10" s="528"/>
      <c r="D10" s="25" t="s">
        <v>919</v>
      </c>
      <c r="E10" s="528"/>
      <c r="F10" s="25" t="s">
        <v>920</v>
      </c>
      <c r="G10" s="528"/>
      <c r="H10" s="25" t="s">
        <v>921</v>
      </c>
      <c r="I10" s="528"/>
    </row>
    <row r="11" spans="1:13" s="24" customFormat="1" ht="15.75">
      <c r="A11" s="30" t="s">
        <v>922</v>
      </c>
      <c r="B11" s="26" t="s">
        <v>923</v>
      </c>
      <c r="C11" s="529"/>
      <c r="D11" s="26" t="s">
        <v>924</v>
      </c>
      <c r="E11" s="529"/>
      <c r="F11" s="26" t="s">
        <v>925</v>
      </c>
      <c r="G11" s="529"/>
      <c r="H11" s="26" t="s">
        <v>917</v>
      </c>
      <c r="I11" s="529"/>
    </row>
  </sheetData>
  <sheetProtection algorithmName="SHA-512" hashValue="P2qDyN2RwoA4/FWeSnRwt1994i8+0OPjb8aYuUiRneGSNWVWmC+Ij4fsShitEMhvepP0sZwAJmN1roaUGmEEVA==" saltValue="ghdCih1xGUX18c6fXv82wg==" spinCount="100000" sheet="1" objects="1" scenarios="1"/>
  <protectedRanges>
    <protectedRange sqref="C6 E6 G6 I6" name="Range1"/>
  </protectedRanges>
  <mergeCells count="10">
    <mergeCell ref="C6:C11"/>
    <mergeCell ref="E6:E11"/>
    <mergeCell ref="G6:G11"/>
    <mergeCell ref="I6:I11"/>
    <mergeCell ref="A1:F1"/>
    <mergeCell ref="A2:M2"/>
    <mergeCell ref="B4:C4"/>
    <mergeCell ref="D4:E4"/>
    <mergeCell ref="F4:G4"/>
    <mergeCell ref="H4:I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85" zoomScaleNormal="85" workbookViewId="0">
      <selection activeCell="I6" sqref="I6"/>
    </sheetView>
  </sheetViews>
  <sheetFormatPr defaultRowHeight="16.5"/>
  <cols>
    <col min="1" max="1" width="25.5703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0" width="18.5703125" style="17" bestFit="1" customWidth="1"/>
    <col min="11" max="11" width="15.28515625" style="17" bestFit="1" customWidth="1"/>
    <col min="12" max="12" width="16.140625" style="17" bestFit="1" customWidth="1"/>
    <col min="13" max="13" width="15.28515625" style="17" bestFit="1" customWidth="1"/>
    <col min="14" max="16384" width="9.140625" style="17"/>
  </cols>
  <sheetData>
    <row r="1" spans="1:13" ht="18">
      <c r="A1" s="501" t="s">
        <v>926</v>
      </c>
      <c r="B1" s="501"/>
      <c r="C1" s="501"/>
      <c r="D1" s="501"/>
      <c r="E1" s="501"/>
      <c r="F1" s="501"/>
    </row>
    <row r="2" spans="1:13" ht="18">
      <c r="A2" s="237" t="s">
        <v>384</v>
      </c>
      <c r="B2" s="222"/>
      <c r="C2" s="222"/>
      <c r="D2" s="222"/>
      <c r="E2" s="222"/>
      <c r="F2" s="222"/>
    </row>
    <row r="3" spans="1:13" s="24" customFormat="1" ht="15.75">
      <c r="A3" s="502" t="s">
        <v>714</v>
      </c>
      <c r="B3" s="502"/>
      <c r="C3" s="502"/>
      <c r="D3" s="502"/>
      <c r="E3" s="502"/>
      <c r="F3" s="502"/>
      <c r="G3" s="502"/>
      <c r="H3" s="502"/>
      <c r="I3" s="502"/>
      <c r="J3" s="502"/>
      <c r="K3" s="502"/>
      <c r="L3" s="502"/>
      <c r="M3" s="502"/>
    </row>
    <row r="4" spans="1:13">
      <c r="A4" s="225"/>
      <c r="B4" s="225"/>
      <c r="C4" s="225"/>
      <c r="D4" s="225"/>
      <c r="E4" s="225"/>
      <c r="F4" s="225"/>
      <c r="G4" s="225"/>
      <c r="H4" s="225"/>
      <c r="I4" s="225"/>
      <c r="J4" s="225"/>
    </row>
    <row r="5" spans="1:13" s="24" customFormat="1" thickBot="1">
      <c r="A5" s="303"/>
      <c r="B5" s="525" t="s">
        <v>104</v>
      </c>
      <c r="C5" s="526"/>
      <c r="D5" s="525" t="s">
        <v>105</v>
      </c>
      <c r="E5" s="526"/>
      <c r="F5" s="525" t="s">
        <v>106</v>
      </c>
      <c r="G5" s="526"/>
      <c r="H5" s="525" t="s">
        <v>107</v>
      </c>
      <c r="I5" s="526"/>
      <c r="J5" s="525" t="s">
        <v>718</v>
      </c>
      <c r="K5" s="526"/>
    </row>
    <row r="6" spans="1:13" s="24" customFormat="1" ht="95.25" thickBot="1">
      <c r="A6" s="23" t="s">
        <v>108</v>
      </c>
      <c r="B6" s="223" t="s">
        <v>109</v>
      </c>
      <c r="C6" s="439" t="s">
        <v>635</v>
      </c>
      <c r="D6" s="223" t="s">
        <v>109</v>
      </c>
      <c r="E6" s="439" t="s">
        <v>635</v>
      </c>
      <c r="F6" s="223" t="s">
        <v>109</v>
      </c>
      <c r="G6" s="439" t="s">
        <v>635</v>
      </c>
      <c r="H6" s="223" t="s">
        <v>109</v>
      </c>
      <c r="I6" s="439" t="s">
        <v>635</v>
      </c>
      <c r="J6" s="223" t="s">
        <v>109</v>
      </c>
      <c r="K6" s="439" t="s">
        <v>635</v>
      </c>
    </row>
    <row r="7" spans="1:13" s="24" customFormat="1" ht="15.75">
      <c r="A7" s="304" t="s">
        <v>11</v>
      </c>
      <c r="B7" s="31" t="s">
        <v>852</v>
      </c>
      <c r="C7" s="527"/>
      <c r="D7" s="28" t="s">
        <v>853</v>
      </c>
      <c r="E7" s="527"/>
      <c r="F7" s="28" t="s">
        <v>927</v>
      </c>
      <c r="G7" s="527"/>
      <c r="H7" s="28" t="s">
        <v>864</v>
      </c>
      <c r="I7" s="527"/>
      <c r="J7" s="28" t="s">
        <v>854</v>
      </c>
      <c r="K7" s="527"/>
    </row>
    <row r="8" spans="1:13" s="24" customFormat="1" ht="15.75">
      <c r="A8" s="27" t="s">
        <v>928</v>
      </c>
      <c r="B8" s="26" t="s">
        <v>89</v>
      </c>
      <c r="C8" s="528"/>
      <c r="D8" s="26" t="s">
        <v>929</v>
      </c>
      <c r="E8" s="528"/>
      <c r="F8" s="26" t="s">
        <v>930</v>
      </c>
      <c r="G8" s="528"/>
      <c r="H8" s="26" t="s">
        <v>111</v>
      </c>
      <c r="I8" s="528"/>
      <c r="J8" s="26" t="s">
        <v>931</v>
      </c>
      <c r="K8" s="528"/>
    </row>
    <row r="9" spans="1:13" s="24" customFormat="1" ht="15.75">
      <c r="A9" s="27" t="s">
        <v>932</v>
      </c>
      <c r="B9" s="26" t="s">
        <v>112</v>
      </c>
      <c r="C9" s="528"/>
      <c r="D9" s="26" t="s">
        <v>933</v>
      </c>
      <c r="E9" s="528"/>
      <c r="F9" s="26" t="s">
        <v>934</v>
      </c>
      <c r="G9" s="528"/>
      <c r="H9" s="26" t="s">
        <v>935</v>
      </c>
      <c r="I9" s="528"/>
      <c r="J9" s="26" t="s">
        <v>936</v>
      </c>
      <c r="K9" s="528"/>
    </row>
    <row r="10" spans="1:13" s="24" customFormat="1" ht="15.75">
      <c r="A10" s="30" t="s">
        <v>937</v>
      </c>
      <c r="B10" s="26" t="s">
        <v>749</v>
      </c>
      <c r="C10" s="528"/>
      <c r="D10" s="26" t="s">
        <v>856</v>
      </c>
      <c r="E10" s="528"/>
      <c r="F10" s="26" t="s">
        <v>938</v>
      </c>
      <c r="G10" s="528"/>
      <c r="H10" s="26" t="s">
        <v>867</v>
      </c>
      <c r="I10" s="528"/>
      <c r="J10" s="26" t="s">
        <v>748</v>
      </c>
      <c r="K10" s="528"/>
    </row>
    <row r="11" spans="1:13" s="24" customFormat="1" ht="15.75">
      <c r="A11" s="30" t="s">
        <v>939</v>
      </c>
      <c r="B11" s="25" t="s">
        <v>749</v>
      </c>
      <c r="C11" s="528"/>
      <c r="D11" s="25" t="s">
        <v>940</v>
      </c>
      <c r="E11" s="528"/>
      <c r="F11" s="25" t="s">
        <v>880</v>
      </c>
      <c r="G11" s="528"/>
      <c r="H11" s="25" t="s">
        <v>704</v>
      </c>
      <c r="I11" s="528"/>
      <c r="J11" s="25" t="s">
        <v>748</v>
      </c>
      <c r="K11" s="528"/>
    </row>
    <row r="12" spans="1:13" s="24" customFormat="1" ht="15.75">
      <c r="A12" s="30" t="s">
        <v>941</v>
      </c>
      <c r="B12" s="25" t="s">
        <v>749</v>
      </c>
      <c r="C12" s="528"/>
      <c r="D12" s="26" t="s">
        <v>856</v>
      </c>
      <c r="E12" s="528"/>
      <c r="F12" s="25" t="s">
        <v>942</v>
      </c>
      <c r="G12" s="528"/>
      <c r="H12" s="25" t="s">
        <v>867</v>
      </c>
      <c r="I12" s="528"/>
      <c r="J12" s="25" t="s">
        <v>748</v>
      </c>
      <c r="K12" s="528"/>
    </row>
    <row r="13" spans="1:13" s="24" customFormat="1" ht="15.75">
      <c r="A13" s="30" t="s">
        <v>943</v>
      </c>
      <c r="B13" s="23" t="s">
        <v>944</v>
      </c>
      <c r="C13" s="528"/>
      <c r="D13" s="22" t="s">
        <v>945</v>
      </c>
      <c r="E13" s="528"/>
      <c r="F13" s="23" t="s">
        <v>946</v>
      </c>
      <c r="G13" s="528"/>
      <c r="H13" s="23" t="s">
        <v>947</v>
      </c>
      <c r="I13" s="528"/>
      <c r="J13" s="23" t="s">
        <v>948</v>
      </c>
      <c r="K13" s="528"/>
    </row>
    <row r="14" spans="1:13" s="24" customFormat="1" ht="15.75">
      <c r="A14" s="30" t="s">
        <v>949</v>
      </c>
      <c r="B14" s="23" t="s">
        <v>86</v>
      </c>
      <c r="C14" s="528"/>
      <c r="D14" s="23" t="s">
        <v>86</v>
      </c>
      <c r="E14" s="528"/>
      <c r="F14" s="432" t="s">
        <v>950</v>
      </c>
      <c r="G14" s="528"/>
      <c r="H14" s="432" t="s">
        <v>111</v>
      </c>
      <c r="I14" s="528"/>
      <c r="J14" s="432" t="s">
        <v>951</v>
      </c>
      <c r="K14" s="528"/>
    </row>
    <row r="15" spans="1:13" s="24" customFormat="1" ht="15.75">
      <c r="A15" s="30" t="s">
        <v>952</v>
      </c>
      <c r="B15" s="22" t="s">
        <v>331</v>
      </c>
      <c r="C15" s="529"/>
      <c r="D15" s="22" t="s">
        <v>331</v>
      </c>
      <c r="E15" s="529"/>
      <c r="F15" s="296" t="s">
        <v>953</v>
      </c>
      <c r="G15" s="529"/>
      <c r="H15" s="296" t="s">
        <v>954</v>
      </c>
      <c r="I15" s="529"/>
      <c r="J15" s="296" t="s">
        <v>955</v>
      </c>
      <c r="K15" s="529"/>
    </row>
    <row r="16" spans="1:13" s="24" customFormat="1" ht="15.75"/>
    <row r="17" spans="1:5" s="24" customFormat="1" ht="15.75">
      <c r="A17" s="502" t="s">
        <v>113</v>
      </c>
      <c r="B17" s="502"/>
      <c r="C17" s="502"/>
      <c r="D17" s="502"/>
      <c r="E17" s="502"/>
    </row>
    <row r="18" spans="1:5" s="24" customFormat="1" ht="15.75"/>
    <row r="19" spans="1:5" s="24" customFormat="1" ht="15.75"/>
  </sheetData>
  <sheetProtection algorithmName="SHA-512" hashValue="BWVcdCIAcH93/OEY+EO8TnUdaQmxjVmPyXD3XbT3rZuwvPoY9S6J4jsz1EyXSDDiUfWlge1EIL0Y0RuIBMrgGQ==" saltValue="9VmlYQpNoY+nwBTqNVySbA==" spinCount="100000" sheet="1" objects="1" scenarios="1"/>
  <protectedRanges>
    <protectedRange sqref="K7 I7 G7 E7 C7" name="Range1"/>
  </protectedRanges>
  <mergeCells count="13">
    <mergeCell ref="A17:E17"/>
    <mergeCell ref="A1:F1"/>
    <mergeCell ref="A3:M3"/>
    <mergeCell ref="B5:C5"/>
    <mergeCell ref="D5:E5"/>
    <mergeCell ref="F5:G5"/>
    <mergeCell ref="H5:I5"/>
    <mergeCell ref="J5:K5"/>
    <mergeCell ref="C7:C15"/>
    <mergeCell ref="E7:E15"/>
    <mergeCell ref="G7:G15"/>
    <mergeCell ref="I7:I15"/>
    <mergeCell ref="K7:K1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zoomScale="85" zoomScaleNormal="85" workbookViewId="0">
      <pane xSplit="1" ySplit="6" topLeftCell="B7" activePane="bottomRight" state="frozen"/>
      <selection activeCell="B24" sqref="B24"/>
      <selection pane="topRight" activeCell="B24" sqref="B24"/>
      <selection pane="bottomLeft" activeCell="B24" sqref="B24"/>
      <selection pane="bottomRight" activeCell="I6" sqref="I6"/>
    </sheetView>
  </sheetViews>
  <sheetFormatPr defaultRowHeight="16.5"/>
  <cols>
    <col min="1" max="1" width="25.5703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8.5703125" style="17" bestFit="1" customWidth="1"/>
    <col min="9" max="9" width="15.28515625" style="17" bestFit="1" customWidth="1"/>
    <col min="10" max="10" width="18.5703125" style="17" bestFit="1" customWidth="1"/>
    <col min="11" max="11" width="15.28515625" style="17" bestFit="1" customWidth="1"/>
    <col min="12" max="12" width="16.140625" style="17" bestFit="1" customWidth="1"/>
    <col min="13" max="13" width="15.28515625" style="17" bestFit="1" customWidth="1"/>
    <col min="14" max="14" width="16.140625" style="17" bestFit="1" customWidth="1"/>
    <col min="15" max="15" width="15.28515625" style="17" bestFit="1" customWidth="1"/>
    <col min="16" max="16" width="17.7109375" style="17" customWidth="1"/>
    <col min="17" max="17" width="15.28515625" style="17" bestFit="1" customWidth="1"/>
    <col min="18" max="16384" width="9.140625" style="17"/>
  </cols>
  <sheetData>
    <row r="1" spans="1:15" ht="18">
      <c r="A1" s="501" t="s">
        <v>956</v>
      </c>
      <c r="B1" s="501"/>
      <c r="C1" s="501"/>
      <c r="D1" s="501"/>
      <c r="E1" s="501"/>
      <c r="F1" s="501"/>
    </row>
    <row r="2" spans="1:15" ht="18">
      <c r="A2" s="237" t="s">
        <v>384</v>
      </c>
      <c r="B2" s="222"/>
      <c r="C2" s="222"/>
      <c r="D2" s="222"/>
      <c r="E2" s="222"/>
      <c r="F2" s="222"/>
    </row>
    <row r="3" spans="1:15" s="24" customFormat="1" ht="15.75">
      <c r="A3" s="502" t="s">
        <v>714</v>
      </c>
      <c r="B3" s="502"/>
      <c r="C3" s="502"/>
      <c r="D3" s="502"/>
      <c r="E3" s="502"/>
      <c r="F3" s="502"/>
      <c r="G3" s="502"/>
      <c r="H3" s="502"/>
      <c r="I3" s="502"/>
      <c r="J3" s="502"/>
      <c r="K3" s="502"/>
      <c r="L3" s="502"/>
      <c r="M3" s="502"/>
    </row>
    <row r="4" spans="1:15">
      <c r="A4" s="225"/>
      <c r="B4" s="225"/>
      <c r="C4" s="225"/>
      <c r="D4" s="225"/>
      <c r="E4" s="225"/>
      <c r="F4" s="225"/>
      <c r="G4" s="225"/>
      <c r="H4" s="225"/>
      <c r="I4" s="225"/>
      <c r="J4" s="225"/>
    </row>
    <row r="5" spans="1:15" s="24" customFormat="1" thickBot="1">
      <c r="A5" s="303"/>
      <c r="B5" s="525" t="s">
        <v>114</v>
      </c>
      <c r="C5" s="526"/>
      <c r="D5" s="525" t="s">
        <v>105</v>
      </c>
      <c r="E5" s="526"/>
      <c r="F5" s="525" t="s">
        <v>106</v>
      </c>
      <c r="G5" s="526"/>
      <c r="H5" s="525" t="s">
        <v>666</v>
      </c>
      <c r="I5" s="526"/>
      <c r="J5" s="525" t="s">
        <v>718</v>
      </c>
      <c r="K5" s="526"/>
      <c r="L5" s="525" t="s">
        <v>957</v>
      </c>
      <c r="M5" s="526"/>
      <c r="N5" s="525" t="s">
        <v>958</v>
      </c>
      <c r="O5" s="526"/>
    </row>
    <row r="6" spans="1:15" s="24" customFormat="1" ht="95.25" thickBot="1">
      <c r="A6" s="23" t="s">
        <v>108</v>
      </c>
      <c r="B6" s="223" t="s">
        <v>109</v>
      </c>
      <c r="C6" s="439" t="s">
        <v>635</v>
      </c>
      <c r="D6" s="223" t="s">
        <v>109</v>
      </c>
      <c r="E6" s="439" t="s">
        <v>635</v>
      </c>
      <c r="F6" s="223" t="s">
        <v>109</v>
      </c>
      <c r="G6" s="439" t="s">
        <v>635</v>
      </c>
      <c r="H6" s="223" t="s">
        <v>109</v>
      </c>
      <c r="I6" s="439" t="s">
        <v>635</v>
      </c>
      <c r="J6" s="223" t="s">
        <v>109</v>
      </c>
      <c r="K6" s="439" t="s">
        <v>635</v>
      </c>
      <c r="L6" s="223" t="s">
        <v>109</v>
      </c>
      <c r="M6" s="439" t="s">
        <v>635</v>
      </c>
      <c r="N6" s="223" t="s">
        <v>109</v>
      </c>
      <c r="O6" s="439" t="s">
        <v>635</v>
      </c>
    </row>
    <row r="7" spans="1:15" s="24" customFormat="1" ht="15.75">
      <c r="A7" s="27" t="s">
        <v>0</v>
      </c>
      <c r="B7" s="31" t="s">
        <v>7</v>
      </c>
      <c r="C7" s="527"/>
      <c r="D7" s="31" t="s">
        <v>7</v>
      </c>
      <c r="E7" s="527"/>
      <c r="F7" s="31" t="s">
        <v>7</v>
      </c>
      <c r="G7" s="527"/>
      <c r="H7" s="31" t="s">
        <v>87</v>
      </c>
      <c r="I7" s="527"/>
      <c r="J7" s="31" t="s">
        <v>87</v>
      </c>
      <c r="K7" s="527"/>
      <c r="L7" s="31" t="s">
        <v>715</v>
      </c>
      <c r="M7" s="527"/>
      <c r="N7" s="31" t="s">
        <v>8</v>
      </c>
      <c r="O7" s="527"/>
    </row>
    <row r="8" spans="1:15" s="24" customFormat="1" ht="15.75">
      <c r="A8" s="27" t="s">
        <v>115</v>
      </c>
      <c r="B8" s="26" t="s">
        <v>959</v>
      </c>
      <c r="C8" s="528"/>
      <c r="D8" s="26" t="s">
        <v>960</v>
      </c>
      <c r="E8" s="528"/>
      <c r="F8" s="26" t="s">
        <v>961</v>
      </c>
      <c r="G8" s="528"/>
      <c r="H8" s="26" t="s">
        <v>962</v>
      </c>
      <c r="I8" s="528"/>
      <c r="J8" s="26" t="s">
        <v>936</v>
      </c>
      <c r="K8" s="528"/>
      <c r="L8" s="26" t="s">
        <v>963</v>
      </c>
      <c r="M8" s="528"/>
      <c r="N8" s="26" t="s">
        <v>964</v>
      </c>
      <c r="O8" s="528"/>
    </row>
    <row r="9" spans="1:15" s="24" customFormat="1" ht="15.75">
      <c r="A9" s="27" t="s">
        <v>2</v>
      </c>
      <c r="B9" s="26" t="s">
        <v>965</v>
      </c>
      <c r="C9" s="529"/>
      <c r="D9" s="26" t="s">
        <v>642</v>
      </c>
      <c r="E9" s="529"/>
      <c r="F9" s="26" t="s">
        <v>966</v>
      </c>
      <c r="G9" s="529"/>
      <c r="H9" s="26" t="s">
        <v>967</v>
      </c>
      <c r="I9" s="529"/>
      <c r="J9" s="26" t="s">
        <v>652</v>
      </c>
      <c r="K9" s="529"/>
      <c r="L9" s="26" t="s">
        <v>967</v>
      </c>
      <c r="M9" s="529"/>
      <c r="N9" s="26" t="s">
        <v>967</v>
      </c>
      <c r="O9" s="529"/>
    </row>
    <row r="10" spans="1:15" s="24" customFormat="1" ht="15.75"/>
    <row r="11" spans="1:15">
      <c r="A11" s="533" t="s">
        <v>668</v>
      </c>
      <c r="B11" s="533"/>
      <c r="C11" s="533"/>
      <c r="D11" s="533"/>
      <c r="E11" s="533"/>
      <c r="F11" s="533"/>
      <c r="G11" s="533"/>
      <c r="H11" s="533"/>
      <c r="I11" s="533"/>
      <c r="J11" s="533"/>
      <c r="K11" s="533"/>
      <c r="L11" s="533"/>
    </row>
    <row r="12" spans="1:15">
      <c r="A12" s="533" t="s">
        <v>968</v>
      </c>
      <c r="B12" s="533"/>
      <c r="C12" s="533"/>
      <c r="D12" s="533"/>
      <c r="E12" s="533"/>
      <c r="F12" s="533"/>
      <c r="G12" s="533"/>
      <c r="H12" s="533"/>
      <c r="I12" s="533"/>
      <c r="J12" s="533"/>
      <c r="K12" s="533"/>
      <c r="L12" s="533"/>
    </row>
  </sheetData>
  <sheetProtection algorithmName="SHA-512" hashValue="rb3G2WH81TAjxGMdIeb9DePRcII8lAbw+JFqp9yQNV9CEedv+xjPW/CSGgK/aM9kg03T5Jv2zv8BHqmUJCPuOA==" saltValue="/IZ3sy40GL2RcH03OnscgA==" spinCount="100000" sheet="1" objects="1" scenarios="1"/>
  <protectedRanges>
    <protectedRange sqref="O7 M7 K7 I7 G7 E7 C7" name="Range1"/>
  </protectedRanges>
  <mergeCells count="18">
    <mergeCell ref="A1:F1"/>
    <mergeCell ref="A3:M3"/>
    <mergeCell ref="B5:C5"/>
    <mergeCell ref="D5:E5"/>
    <mergeCell ref="F5:G5"/>
    <mergeCell ref="H5:I5"/>
    <mergeCell ref="J5:K5"/>
    <mergeCell ref="L5:M5"/>
    <mergeCell ref="A11:L11"/>
    <mergeCell ref="A12:L12"/>
    <mergeCell ref="N5:O5"/>
    <mergeCell ref="C7:C9"/>
    <mergeCell ref="E7:E9"/>
    <mergeCell ref="G7:G9"/>
    <mergeCell ref="I7:I9"/>
    <mergeCell ref="K7:K9"/>
    <mergeCell ref="M7:M9"/>
    <mergeCell ref="O7:O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62"/>
  <sheetViews>
    <sheetView topLeftCell="A43" zoomScale="85" zoomScaleNormal="85" workbookViewId="0">
      <selection activeCell="K48" sqref="K48"/>
    </sheetView>
  </sheetViews>
  <sheetFormatPr defaultRowHeight="14.25"/>
  <cols>
    <col min="1" max="1" width="11.85546875" style="13" customWidth="1"/>
    <col min="2" max="2" width="20.28515625" style="13" bestFit="1" customWidth="1"/>
    <col min="3" max="3" width="4.7109375" style="14" bestFit="1" customWidth="1"/>
    <col min="4" max="4" width="106.5703125" style="13" bestFit="1" customWidth="1"/>
    <col min="5" max="16384" width="9.140625" style="13"/>
  </cols>
  <sheetData>
    <row r="1" spans="1:4" s="16" customFormat="1" ht="26.25">
      <c r="A1" s="4" t="s">
        <v>167</v>
      </c>
      <c r="C1" s="8"/>
    </row>
    <row r="2" spans="1:4" s="16" customFormat="1">
      <c r="C2" s="8"/>
    </row>
    <row r="3" spans="1:4" s="56" customFormat="1" ht="18">
      <c r="A3" s="55" t="s">
        <v>63</v>
      </c>
      <c r="B3" s="55" t="s">
        <v>64</v>
      </c>
      <c r="C3" s="469" t="s">
        <v>65</v>
      </c>
      <c r="D3" s="469"/>
    </row>
    <row r="4" spans="1:4" s="57" customFormat="1" ht="18">
      <c r="A4" s="58">
        <v>1</v>
      </c>
      <c r="B4" s="59">
        <v>41326</v>
      </c>
      <c r="C4" s="468" t="s">
        <v>55</v>
      </c>
      <c r="D4" s="468"/>
    </row>
    <row r="5" spans="1:4" s="57" customFormat="1" ht="18">
      <c r="A5" s="60">
        <v>1.1000000000000001</v>
      </c>
      <c r="B5" s="61">
        <v>41340</v>
      </c>
      <c r="C5" s="470" t="s">
        <v>84</v>
      </c>
      <c r="D5" s="471"/>
    </row>
    <row r="6" spans="1:4" s="57" customFormat="1" ht="18">
      <c r="A6" s="62"/>
      <c r="B6" s="62"/>
      <c r="C6" s="63" t="s">
        <v>77</v>
      </c>
      <c r="D6" s="43" t="s">
        <v>406</v>
      </c>
    </row>
    <row r="7" spans="1:4" s="57" customFormat="1" ht="18">
      <c r="A7" s="62"/>
      <c r="B7" s="62"/>
      <c r="C7" s="63" t="s">
        <v>79</v>
      </c>
      <c r="D7" s="43" t="s">
        <v>67</v>
      </c>
    </row>
    <row r="8" spans="1:4" s="57" customFormat="1" ht="18">
      <c r="A8" s="62"/>
      <c r="B8" s="62"/>
      <c r="C8" s="63" t="s">
        <v>78</v>
      </c>
      <c r="D8" s="43" t="s">
        <v>68</v>
      </c>
    </row>
    <row r="9" spans="1:4" s="57" customFormat="1" ht="18">
      <c r="A9" s="62"/>
      <c r="B9" s="62"/>
      <c r="C9" s="63"/>
      <c r="D9" s="43"/>
    </row>
    <row r="10" spans="1:4" s="57" customFormat="1" ht="18">
      <c r="A10" s="62"/>
      <c r="B10" s="62"/>
      <c r="C10" s="63" t="s">
        <v>83</v>
      </c>
      <c r="D10" s="43" t="s">
        <v>69</v>
      </c>
    </row>
    <row r="11" spans="1:4" s="57" customFormat="1" ht="18">
      <c r="A11" s="62"/>
      <c r="B11" s="62"/>
      <c r="C11" s="63" t="s">
        <v>79</v>
      </c>
      <c r="D11" s="43" t="s">
        <v>70</v>
      </c>
    </row>
    <row r="12" spans="1:4" s="57" customFormat="1" ht="18">
      <c r="A12" s="62"/>
      <c r="B12" s="62"/>
      <c r="C12" s="63"/>
      <c r="D12" s="43"/>
    </row>
    <row r="13" spans="1:4" s="57" customFormat="1" ht="18">
      <c r="A13" s="62"/>
      <c r="B13" s="62"/>
      <c r="C13" s="63" t="s">
        <v>80</v>
      </c>
      <c r="D13" s="43" t="s">
        <v>71</v>
      </c>
    </row>
    <row r="14" spans="1:4" s="57" customFormat="1" ht="18">
      <c r="A14" s="62"/>
      <c r="B14" s="62"/>
      <c r="C14" s="63" t="s">
        <v>81</v>
      </c>
      <c r="D14" s="43" t="s">
        <v>72</v>
      </c>
    </row>
    <row r="15" spans="1:4" s="57" customFormat="1" ht="18">
      <c r="A15" s="64"/>
      <c r="B15" s="64"/>
      <c r="C15" s="65" t="s">
        <v>82</v>
      </c>
      <c r="D15" s="44" t="s">
        <v>73</v>
      </c>
    </row>
    <row r="16" spans="1:4" s="57" customFormat="1" ht="18">
      <c r="A16" s="66">
        <v>1.2</v>
      </c>
      <c r="B16" s="61">
        <v>41348</v>
      </c>
      <c r="C16" s="455" t="s">
        <v>85</v>
      </c>
      <c r="D16" s="456"/>
    </row>
    <row r="17" spans="1:4" s="57" customFormat="1" ht="18">
      <c r="A17" s="2"/>
      <c r="B17" s="62"/>
      <c r="C17" s="63" t="s">
        <v>77</v>
      </c>
      <c r="D17" s="43" t="s">
        <v>66</v>
      </c>
    </row>
    <row r="18" spans="1:4" s="57" customFormat="1" ht="30">
      <c r="A18" s="67"/>
      <c r="B18" s="62"/>
      <c r="C18" s="63" t="s">
        <v>79</v>
      </c>
      <c r="D18" s="43" t="s">
        <v>74</v>
      </c>
    </row>
    <row r="19" spans="1:4" s="57" customFormat="1" ht="18">
      <c r="A19" s="67"/>
      <c r="B19" s="62"/>
      <c r="C19" s="63"/>
      <c r="D19" s="43"/>
    </row>
    <row r="20" spans="1:4" s="57" customFormat="1" ht="45">
      <c r="A20" s="68"/>
      <c r="B20" s="64"/>
      <c r="C20" s="65" t="s">
        <v>83</v>
      </c>
      <c r="D20" s="44" t="s">
        <v>75</v>
      </c>
    </row>
    <row r="21" spans="1:4" s="57" customFormat="1" ht="18">
      <c r="A21" s="62">
        <v>1.3</v>
      </c>
      <c r="B21" s="69">
        <v>41366</v>
      </c>
      <c r="C21" s="455" t="s">
        <v>432</v>
      </c>
      <c r="D21" s="456"/>
    </row>
    <row r="22" spans="1:4" s="57" customFormat="1" ht="18">
      <c r="A22" s="62"/>
      <c r="B22" s="69"/>
      <c r="C22" s="63" t="s">
        <v>77</v>
      </c>
      <c r="D22" s="43" t="s">
        <v>437</v>
      </c>
    </row>
    <row r="23" spans="1:4" s="57" customFormat="1" ht="30">
      <c r="A23" s="62"/>
      <c r="B23" s="62"/>
      <c r="C23" s="63" t="s">
        <v>81</v>
      </c>
      <c r="D23" s="43" t="s">
        <v>76</v>
      </c>
    </row>
    <row r="24" spans="1:4" s="57" customFormat="1" ht="18">
      <c r="A24" s="62"/>
      <c r="B24" s="62"/>
      <c r="C24" s="63"/>
      <c r="D24" s="43"/>
    </row>
    <row r="25" spans="1:4" s="57" customFormat="1" ht="30">
      <c r="A25" s="64"/>
      <c r="B25" s="64"/>
      <c r="C25" s="65" t="s">
        <v>83</v>
      </c>
      <c r="D25" s="44" t="s">
        <v>433</v>
      </c>
    </row>
    <row r="26" spans="1:4" s="57" customFormat="1" ht="46.5" customHeight="1">
      <c r="A26" s="145">
        <v>1.4</v>
      </c>
      <c r="B26" s="146">
        <v>42468</v>
      </c>
      <c r="C26" s="464" t="s">
        <v>149</v>
      </c>
      <c r="D26" s="465"/>
    </row>
    <row r="27" spans="1:4" s="57" customFormat="1" ht="18">
      <c r="A27" s="60">
        <v>1.5</v>
      </c>
      <c r="B27" s="61">
        <v>42836</v>
      </c>
      <c r="C27" s="470" t="s">
        <v>84</v>
      </c>
      <c r="D27" s="471"/>
    </row>
    <row r="28" spans="1:4" s="57" customFormat="1" ht="18">
      <c r="A28" s="62"/>
      <c r="B28" s="62"/>
      <c r="C28" s="63" t="s">
        <v>77</v>
      </c>
      <c r="D28" s="43" t="s">
        <v>410</v>
      </c>
    </row>
    <row r="29" spans="1:4" s="57" customFormat="1" ht="18">
      <c r="A29" s="62"/>
      <c r="B29" s="62"/>
      <c r="C29" s="63" t="s">
        <v>407</v>
      </c>
      <c r="D29" s="43" t="s">
        <v>408</v>
      </c>
    </row>
    <row r="30" spans="1:4" s="57" customFormat="1" ht="18">
      <c r="A30" s="64"/>
      <c r="B30" s="64"/>
      <c r="C30" s="65" t="s">
        <v>409</v>
      </c>
      <c r="D30" s="44" t="s">
        <v>420</v>
      </c>
    </row>
    <row r="31" spans="1:4" ht="15">
      <c r="A31" s="60">
        <v>1.6</v>
      </c>
      <c r="B31" s="61">
        <v>42863</v>
      </c>
      <c r="C31" s="470" t="s">
        <v>84</v>
      </c>
      <c r="D31" s="471"/>
    </row>
    <row r="32" spans="1:4" ht="30">
      <c r="A32" s="62"/>
      <c r="B32" s="69"/>
      <c r="C32" s="149" t="s">
        <v>415</v>
      </c>
      <c r="D32" s="150" t="s">
        <v>418</v>
      </c>
    </row>
    <row r="33" spans="1:4" ht="15">
      <c r="A33" s="62"/>
      <c r="B33" s="69"/>
      <c r="C33" s="149" t="s">
        <v>416</v>
      </c>
      <c r="D33" s="150" t="s">
        <v>419</v>
      </c>
    </row>
    <row r="34" spans="1:4" ht="15">
      <c r="A34" s="62"/>
      <c r="B34" s="62"/>
      <c r="C34" s="63" t="s">
        <v>417</v>
      </c>
      <c r="D34" s="43" t="s">
        <v>413</v>
      </c>
    </row>
    <row r="35" spans="1:4" ht="30.75" customHeight="1">
      <c r="A35" s="152">
        <v>1.7</v>
      </c>
      <c r="B35" s="146">
        <v>43227</v>
      </c>
      <c r="C35" s="468" t="s">
        <v>434</v>
      </c>
      <c r="D35" s="468"/>
    </row>
    <row r="36" spans="1:4" ht="30.75" customHeight="1">
      <c r="A36" s="152">
        <v>1.8</v>
      </c>
      <c r="B36" s="146">
        <v>43313</v>
      </c>
      <c r="C36" s="468" t="s">
        <v>1647</v>
      </c>
      <c r="D36" s="468"/>
    </row>
    <row r="37" spans="1:4" ht="30.75" customHeight="1">
      <c r="A37" s="152">
        <v>1.9</v>
      </c>
      <c r="B37" s="146">
        <v>43812</v>
      </c>
      <c r="C37" s="468" t="s">
        <v>435</v>
      </c>
      <c r="D37" s="468"/>
    </row>
    <row r="38" spans="1:4" ht="15">
      <c r="A38" s="466" t="s">
        <v>436</v>
      </c>
      <c r="B38" s="457">
        <v>43929</v>
      </c>
      <c r="C38" s="455" t="s">
        <v>438</v>
      </c>
      <c r="D38" s="456"/>
    </row>
    <row r="39" spans="1:4" ht="15">
      <c r="A39" s="467"/>
      <c r="B39" s="458"/>
      <c r="C39" s="65" t="s">
        <v>77</v>
      </c>
      <c r="D39" s="44" t="s">
        <v>439</v>
      </c>
    </row>
    <row r="40" spans="1:4" ht="15">
      <c r="A40" s="152">
        <v>2.1</v>
      </c>
      <c r="B40" s="146">
        <v>44045</v>
      </c>
      <c r="C40" s="459" t="s">
        <v>494</v>
      </c>
      <c r="D40" s="459"/>
    </row>
    <row r="41" spans="1:4" ht="15">
      <c r="A41" s="152">
        <v>2.2000000000000002</v>
      </c>
      <c r="B41" s="146">
        <v>44062</v>
      </c>
      <c r="C41" s="459" t="s">
        <v>622</v>
      </c>
      <c r="D41" s="459"/>
    </row>
    <row r="42" spans="1:4" ht="30" customHeight="1">
      <c r="A42" s="152">
        <v>2.2999999999999998</v>
      </c>
      <c r="B42" s="146">
        <v>44071</v>
      </c>
      <c r="C42" s="459" t="s">
        <v>623</v>
      </c>
      <c r="D42" s="459"/>
    </row>
    <row r="43" spans="1:4" ht="33.75" customHeight="1">
      <c r="A43" s="152">
        <v>2.4</v>
      </c>
      <c r="B43" s="146">
        <v>44104</v>
      </c>
      <c r="C43" s="459" t="s">
        <v>1265</v>
      </c>
      <c r="D43" s="459"/>
    </row>
    <row r="44" spans="1:4" ht="33.75" customHeight="1">
      <c r="A44" s="400" t="s">
        <v>1644</v>
      </c>
      <c r="B44" s="146">
        <v>44249</v>
      </c>
      <c r="C44" s="459" t="s">
        <v>1821</v>
      </c>
      <c r="D44" s="459"/>
    </row>
    <row r="45" spans="1:4" ht="15">
      <c r="A45" s="400" t="s">
        <v>1645</v>
      </c>
      <c r="B45" s="146">
        <v>44413</v>
      </c>
      <c r="C45" s="459" t="s">
        <v>1646</v>
      </c>
      <c r="D45" s="459"/>
    </row>
    <row r="46" spans="1:4" ht="43.5" customHeight="1">
      <c r="A46" s="400">
        <v>2.5</v>
      </c>
      <c r="B46" s="146">
        <v>44480</v>
      </c>
      <c r="C46" s="459" t="s">
        <v>1648</v>
      </c>
      <c r="D46" s="459"/>
    </row>
    <row r="47" spans="1:4" ht="54" customHeight="1">
      <c r="A47" s="400" t="s">
        <v>1705</v>
      </c>
      <c r="B47" s="146">
        <v>44523</v>
      </c>
      <c r="C47" s="464" t="s">
        <v>1706</v>
      </c>
      <c r="D47" s="465"/>
    </row>
    <row r="48" spans="1:4" ht="54" customHeight="1">
      <c r="A48" s="400" t="s">
        <v>1707</v>
      </c>
      <c r="B48" s="146">
        <v>44602</v>
      </c>
      <c r="C48" s="464" t="s">
        <v>1708</v>
      </c>
      <c r="D48" s="465"/>
    </row>
    <row r="49" spans="1:4" ht="21.75" customHeight="1">
      <c r="A49" s="461">
        <v>2.6</v>
      </c>
      <c r="B49" s="457">
        <v>44672</v>
      </c>
      <c r="C49" s="455" t="s">
        <v>1746</v>
      </c>
      <c r="D49" s="456"/>
    </row>
    <row r="50" spans="1:4" ht="30">
      <c r="A50" s="462"/>
      <c r="B50" s="460"/>
      <c r="C50" s="435">
        <v>1</v>
      </c>
      <c r="D50" s="436" t="s">
        <v>1913</v>
      </c>
    </row>
    <row r="51" spans="1:4" ht="15">
      <c r="A51" s="463"/>
      <c r="B51" s="458"/>
      <c r="C51" s="437">
        <v>2</v>
      </c>
      <c r="D51" s="438" t="s">
        <v>1747</v>
      </c>
    </row>
    <row r="52" spans="1:4" ht="21.75" customHeight="1">
      <c r="A52" s="449" t="s">
        <v>1922</v>
      </c>
      <c r="B52" s="457">
        <v>44706</v>
      </c>
      <c r="C52" s="455" t="s">
        <v>1746</v>
      </c>
      <c r="D52" s="456"/>
    </row>
    <row r="53" spans="1:4" ht="15">
      <c r="A53" s="451"/>
      <c r="B53" s="458"/>
      <c r="C53" s="437">
        <v>1</v>
      </c>
      <c r="D53" s="438" t="s">
        <v>1923</v>
      </c>
    </row>
    <row r="54" spans="1:4" ht="15">
      <c r="A54" s="449" t="s">
        <v>1927</v>
      </c>
      <c r="B54" s="452">
        <v>44771</v>
      </c>
      <c r="C54" s="455" t="s">
        <v>1746</v>
      </c>
      <c r="D54" s="456"/>
    </row>
    <row r="55" spans="1:4" ht="15">
      <c r="A55" s="450"/>
      <c r="B55" s="453"/>
      <c r="C55" s="435">
        <v>1</v>
      </c>
      <c r="D55" s="436" t="s">
        <v>1928</v>
      </c>
    </row>
    <row r="56" spans="1:4" ht="15">
      <c r="A56" s="450"/>
      <c r="B56" s="453"/>
      <c r="C56" s="435">
        <v>2</v>
      </c>
      <c r="D56" s="436" t="s">
        <v>1931</v>
      </c>
    </row>
    <row r="57" spans="1:4" ht="15">
      <c r="A57" s="450"/>
      <c r="B57" s="453"/>
      <c r="C57" s="435">
        <v>3</v>
      </c>
      <c r="D57" s="436" t="s">
        <v>1930</v>
      </c>
    </row>
    <row r="58" spans="1:4" ht="15">
      <c r="A58" s="451"/>
      <c r="B58" s="454"/>
      <c r="C58" s="437">
        <v>3</v>
      </c>
      <c r="D58" s="438" t="s">
        <v>1929</v>
      </c>
    </row>
    <row r="59" spans="1:4" ht="15">
      <c r="A59" s="449" t="s">
        <v>1932</v>
      </c>
      <c r="B59" s="452">
        <v>44795</v>
      </c>
      <c r="C59" s="455" t="s">
        <v>1746</v>
      </c>
      <c r="D59" s="456"/>
    </row>
    <row r="60" spans="1:4" ht="15">
      <c r="A60" s="450"/>
      <c r="B60" s="453"/>
      <c r="C60" s="435">
        <v>1</v>
      </c>
      <c r="D60" s="436" t="s">
        <v>1948</v>
      </c>
    </row>
    <row r="61" spans="1:4" ht="15">
      <c r="A61" s="450"/>
      <c r="B61" s="453"/>
      <c r="C61" s="435">
        <v>2</v>
      </c>
      <c r="D61" s="436" t="s">
        <v>1949</v>
      </c>
    </row>
    <row r="62" spans="1:4" ht="15">
      <c r="A62" s="451"/>
      <c r="B62" s="454"/>
      <c r="C62" s="437">
        <v>3</v>
      </c>
      <c r="D62" s="438" t="s">
        <v>1934</v>
      </c>
    </row>
  </sheetData>
  <sheetProtection algorithmName="SHA-512" hashValue="QBCcu2aoNNzIgri0dH/5KcIzsFT9ZciXJ/oSCKL2y3nXerd50EtAyP+L6nIlqUxZnKIy3p8Xrv9ImrxHkjGEqw==" saltValue="NPKe61LI19PLvJioPU6DcA==" spinCount="100000" sheet="1" objects="1" scenarios="1"/>
  <mergeCells count="35">
    <mergeCell ref="C37:D37"/>
    <mergeCell ref="C3:D3"/>
    <mergeCell ref="C4:D4"/>
    <mergeCell ref="C5:D5"/>
    <mergeCell ref="C16:D16"/>
    <mergeCell ref="C21:D21"/>
    <mergeCell ref="C36:D36"/>
    <mergeCell ref="C35:D35"/>
    <mergeCell ref="C31:D31"/>
    <mergeCell ref="C27:D27"/>
    <mergeCell ref="C26:D26"/>
    <mergeCell ref="C44:D44"/>
    <mergeCell ref="A38:A39"/>
    <mergeCell ref="B38:B39"/>
    <mergeCell ref="C43:D43"/>
    <mergeCell ref="C41:D41"/>
    <mergeCell ref="C42:D42"/>
    <mergeCell ref="C40:D40"/>
    <mergeCell ref="C38:D38"/>
    <mergeCell ref="C52:D52"/>
    <mergeCell ref="A52:A53"/>
    <mergeCell ref="B52:B53"/>
    <mergeCell ref="C46:D46"/>
    <mergeCell ref="C45:D45"/>
    <mergeCell ref="B49:B51"/>
    <mergeCell ref="A49:A51"/>
    <mergeCell ref="C49:D49"/>
    <mergeCell ref="C48:D48"/>
    <mergeCell ref="C47:D47"/>
    <mergeCell ref="A59:A62"/>
    <mergeCell ref="B59:B62"/>
    <mergeCell ref="C59:D59"/>
    <mergeCell ref="A54:A58"/>
    <mergeCell ref="B54:B58"/>
    <mergeCell ref="C54:D54"/>
  </mergeCells>
  <phoneticPr fontId="1"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85" zoomScaleNormal="85" workbookViewId="0">
      <selection activeCell="G6" sqref="G6"/>
    </sheetView>
  </sheetViews>
  <sheetFormatPr defaultRowHeight="16.5"/>
  <cols>
    <col min="1" max="1" width="25.5703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6384" width="9.140625" style="17"/>
  </cols>
  <sheetData>
    <row r="1" spans="1:13" ht="18">
      <c r="A1" s="501" t="s">
        <v>969</v>
      </c>
      <c r="B1" s="501"/>
      <c r="C1" s="501"/>
      <c r="D1" s="501"/>
      <c r="E1" s="501"/>
      <c r="F1" s="501"/>
    </row>
    <row r="2" spans="1:13" ht="18">
      <c r="A2" s="237" t="s">
        <v>384</v>
      </c>
      <c r="B2" s="222"/>
      <c r="C2" s="222"/>
      <c r="D2" s="222"/>
      <c r="E2" s="222"/>
      <c r="F2" s="222"/>
    </row>
    <row r="3" spans="1:13" s="24" customFormat="1" ht="15.75">
      <c r="A3" s="502" t="s">
        <v>714</v>
      </c>
      <c r="B3" s="502"/>
      <c r="C3" s="502"/>
      <c r="D3" s="502"/>
      <c r="E3" s="502"/>
      <c r="F3" s="502"/>
      <c r="G3" s="502"/>
      <c r="H3" s="502"/>
      <c r="I3" s="502"/>
      <c r="J3" s="502"/>
      <c r="K3" s="502"/>
      <c r="L3" s="502"/>
      <c r="M3" s="502"/>
    </row>
    <row r="4" spans="1:13">
      <c r="A4" s="225"/>
      <c r="B4" s="225"/>
      <c r="C4" s="225"/>
      <c r="D4" s="225"/>
      <c r="E4" s="225"/>
      <c r="F4" s="225"/>
      <c r="G4" s="225"/>
      <c r="H4" s="225"/>
    </row>
    <row r="5" spans="1:13" s="24" customFormat="1" thickBot="1">
      <c r="A5" s="303"/>
      <c r="B5" s="525" t="s">
        <v>104</v>
      </c>
      <c r="C5" s="526"/>
      <c r="D5" s="525" t="s">
        <v>105</v>
      </c>
      <c r="E5" s="526"/>
      <c r="F5" s="525" t="s">
        <v>106</v>
      </c>
      <c r="G5" s="526"/>
    </row>
    <row r="6" spans="1:13" s="24" customFormat="1" ht="95.25" thickBot="1">
      <c r="A6" s="23" t="s">
        <v>108</v>
      </c>
      <c r="B6" s="223" t="s">
        <v>109</v>
      </c>
      <c r="C6" s="439" t="s">
        <v>635</v>
      </c>
      <c r="D6" s="223" t="s">
        <v>109</v>
      </c>
      <c r="E6" s="439" t="s">
        <v>635</v>
      </c>
      <c r="F6" s="223" t="s">
        <v>109</v>
      </c>
      <c r="G6" s="439" t="s">
        <v>635</v>
      </c>
    </row>
    <row r="7" spans="1:13" s="24" customFormat="1" ht="15.75">
      <c r="A7" s="29" t="s">
        <v>11</v>
      </c>
      <c r="B7" s="28" t="s">
        <v>970</v>
      </c>
      <c r="C7" s="498"/>
      <c r="D7" s="28" t="s">
        <v>971</v>
      </c>
      <c r="E7" s="498"/>
      <c r="F7" s="28" t="s">
        <v>1775</v>
      </c>
      <c r="G7" s="498"/>
      <c r="H7" s="287"/>
    </row>
    <row r="8" spans="1:13" s="24" customFormat="1" ht="15.75">
      <c r="A8" s="30" t="s">
        <v>972</v>
      </c>
      <c r="B8" s="26" t="s">
        <v>331</v>
      </c>
      <c r="C8" s="500"/>
      <c r="D8" s="26" t="s">
        <v>973</v>
      </c>
      <c r="E8" s="500"/>
      <c r="F8" s="25" t="s">
        <v>974</v>
      </c>
      <c r="G8" s="500"/>
    </row>
    <row r="9" spans="1:13" s="24" customFormat="1" ht="15.75"/>
    <row r="10" spans="1:13" s="24" customFormat="1" ht="15.75"/>
    <row r="11" spans="1:13" s="24" customFormat="1" ht="15.75"/>
  </sheetData>
  <sheetProtection algorithmName="SHA-512" hashValue="ELNO8q6GsZ8S17KOWctCXbdMR6+6naRb4o8sGqC9s2i1LJ33qcWRBqY1QL2Uyt7GO9EHJYivYGs+5zBBMsDf7A==" saltValue="KlH4lmsu4uGWPxBmfZmZxA==" spinCount="100000" sheet="1" objects="1" scenarios="1"/>
  <protectedRanges>
    <protectedRange sqref="G7 E7 C7" name="Range1"/>
  </protectedRanges>
  <mergeCells count="8">
    <mergeCell ref="C7:C8"/>
    <mergeCell ref="E7:E8"/>
    <mergeCell ref="G7:G8"/>
    <mergeCell ref="A1:F1"/>
    <mergeCell ref="A3:M3"/>
    <mergeCell ref="B5:C5"/>
    <mergeCell ref="D5:E5"/>
    <mergeCell ref="F5:G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zoomScale="85" zoomScaleNormal="85" workbookViewId="0">
      <pane ySplit="1" topLeftCell="A2" activePane="bottomLeft" state="frozen"/>
      <selection activeCell="B24" sqref="B24"/>
      <selection pane="bottomLeft" activeCell="C65" sqref="C65"/>
    </sheetView>
  </sheetViews>
  <sheetFormatPr defaultRowHeight="16.5"/>
  <cols>
    <col min="1" max="1" width="20" style="17" bestFit="1" customWidth="1"/>
    <col min="2" max="2" width="185.140625" style="17" bestFit="1" customWidth="1"/>
    <col min="3" max="3" width="20.85546875" style="17" customWidth="1"/>
    <col min="4" max="4" width="150.42578125" style="17" bestFit="1" customWidth="1"/>
    <col min="5" max="5" width="29.5703125" style="17" customWidth="1"/>
    <col min="6" max="6" width="123.5703125" style="17" bestFit="1" customWidth="1"/>
    <col min="7" max="7" width="11.140625" style="17" bestFit="1" customWidth="1"/>
    <col min="8" max="8" width="73.42578125" style="17" bestFit="1" customWidth="1"/>
    <col min="9" max="9" width="11.140625" style="17" bestFit="1" customWidth="1"/>
    <col min="10" max="10" width="26.140625" style="17" bestFit="1" customWidth="1"/>
    <col min="11" max="11" width="11.140625" style="17" bestFit="1" customWidth="1"/>
    <col min="12" max="12" width="65.5703125" style="17" bestFit="1" customWidth="1"/>
    <col min="13" max="13" width="11.140625" style="17" bestFit="1" customWidth="1"/>
    <col min="14" max="14" width="56.140625" style="17" bestFit="1" customWidth="1"/>
    <col min="15" max="15" width="11.140625" style="17" bestFit="1" customWidth="1"/>
    <col min="16" max="16" width="65.7109375" style="17" bestFit="1" customWidth="1"/>
    <col min="17" max="17" width="11.140625" style="17" bestFit="1" customWidth="1"/>
    <col min="18" max="16384" width="9.140625" style="17"/>
  </cols>
  <sheetData>
    <row r="1" spans="1:13" ht="18">
      <c r="A1" s="536" t="s">
        <v>975</v>
      </c>
      <c r="B1" s="536"/>
      <c r="C1" s="536"/>
      <c r="D1" s="536"/>
      <c r="E1" s="536"/>
      <c r="F1" s="536"/>
    </row>
    <row r="2" spans="1:13" ht="18">
      <c r="A2" s="237" t="s">
        <v>384</v>
      </c>
      <c r="B2" s="222"/>
      <c r="C2" s="222"/>
      <c r="D2" s="222"/>
      <c r="E2" s="222"/>
      <c r="F2" s="222"/>
    </row>
    <row r="3" spans="1:13" s="24" customFormat="1" ht="15.75">
      <c r="A3" s="502" t="s">
        <v>714</v>
      </c>
      <c r="B3" s="502"/>
      <c r="C3" s="502"/>
      <c r="D3" s="502"/>
      <c r="E3" s="502"/>
      <c r="F3" s="502"/>
      <c r="G3" s="502"/>
      <c r="H3" s="502"/>
      <c r="I3" s="502"/>
      <c r="J3" s="502"/>
      <c r="K3" s="502"/>
      <c r="L3" s="502"/>
      <c r="M3" s="502"/>
    </row>
    <row r="4" spans="1:13">
      <c r="A4" s="225"/>
      <c r="B4" s="225"/>
      <c r="C4" s="225"/>
      <c r="D4" s="225"/>
      <c r="E4" s="225"/>
      <c r="F4" s="225"/>
      <c r="G4" s="225"/>
      <c r="H4" s="225"/>
      <c r="I4" s="225"/>
    </row>
    <row r="5" spans="1:13" s="24" customFormat="1" ht="15.75"/>
    <row r="6" spans="1:13" s="24" customFormat="1" thickBot="1">
      <c r="B6" s="306" t="s">
        <v>104</v>
      </c>
      <c r="C6" s="307"/>
      <c r="D6" s="537"/>
      <c r="E6" s="537"/>
    </row>
    <row r="7" spans="1:13" s="24" customFormat="1" ht="79.5" thickBot="1">
      <c r="A7" s="23" t="s">
        <v>108</v>
      </c>
      <c r="B7" s="238" t="s">
        <v>109</v>
      </c>
      <c r="C7" s="439" t="s">
        <v>635</v>
      </c>
      <c r="D7" s="223" t="s">
        <v>109</v>
      </c>
      <c r="E7" s="439" t="s">
        <v>635</v>
      </c>
    </row>
    <row r="8" spans="1:13" s="24" customFormat="1" ht="15.75">
      <c r="A8" s="304" t="s">
        <v>976</v>
      </c>
      <c r="B8" s="31" t="s">
        <v>977</v>
      </c>
      <c r="C8" s="527"/>
      <c r="D8" s="31" t="s">
        <v>977</v>
      </c>
      <c r="E8" s="527"/>
    </row>
    <row r="9" spans="1:13" s="24" customFormat="1" ht="15.75">
      <c r="A9" s="27" t="s">
        <v>978</v>
      </c>
      <c r="B9" s="26" t="s">
        <v>979</v>
      </c>
      <c r="C9" s="528"/>
      <c r="D9" s="26" t="s">
        <v>979</v>
      </c>
      <c r="E9" s="528"/>
    </row>
    <row r="10" spans="1:13" s="24" customFormat="1" ht="15.75">
      <c r="A10" s="27" t="s">
        <v>980</v>
      </c>
      <c r="B10" s="26" t="s">
        <v>981</v>
      </c>
      <c r="C10" s="528"/>
      <c r="D10" s="26"/>
      <c r="E10" s="528"/>
    </row>
    <row r="11" spans="1:13" s="24" customFormat="1" ht="15.75">
      <c r="A11" s="30" t="s">
        <v>982</v>
      </c>
      <c r="B11" s="26" t="s">
        <v>983</v>
      </c>
      <c r="C11" s="528"/>
      <c r="D11" s="26" t="s">
        <v>983</v>
      </c>
      <c r="E11" s="528"/>
    </row>
    <row r="12" spans="1:13" s="24" customFormat="1" ht="15.75">
      <c r="A12" s="30" t="s">
        <v>984</v>
      </c>
      <c r="B12" s="25" t="s">
        <v>983</v>
      </c>
      <c r="C12" s="528"/>
      <c r="D12" s="25" t="s">
        <v>985</v>
      </c>
      <c r="E12" s="528"/>
    </row>
    <row r="13" spans="1:13" s="24" customFormat="1" ht="15.75">
      <c r="A13" s="30" t="s">
        <v>986</v>
      </c>
      <c r="B13" s="26" t="s">
        <v>987</v>
      </c>
      <c r="C13" s="528"/>
      <c r="D13" s="26" t="s">
        <v>987</v>
      </c>
      <c r="E13" s="528"/>
    </row>
    <row r="14" spans="1:13" s="24" customFormat="1" ht="15.75">
      <c r="A14" s="30" t="s">
        <v>988</v>
      </c>
      <c r="B14" s="26">
        <v>0</v>
      </c>
      <c r="C14" s="528"/>
      <c r="D14" s="26">
        <v>0</v>
      </c>
      <c r="E14" s="528"/>
    </row>
    <row r="15" spans="1:13" s="24" customFormat="1" ht="15.75">
      <c r="A15" s="30" t="s">
        <v>989</v>
      </c>
      <c r="B15" s="26"/>
      <c r="C15" s="528"/>
      <c r="D15" s="26"/>
      <c r="E15" s="528"/>
    </row>
    <row r="16" spans="1:13" s="24" customFormat="1" ht="15.75">
      <c r="A16" s="30" t="s">
        <v>990</v>
      </c>
      <c r="B16" s="26">
        <v>0</v>
      </c>
      <c r="C16" s="528"/>
      <c r="D16" s="26">
        <v>0</v>
      </c>
      <c r="E16" s="528"/>
    </row>
    <row r="17" spans="1:5" s="24" customFormat="1" ht="15.75">
      <c r="A17" s="30" t="s">
        <v>232</v>
      </c>
      <c r="B17" s="26"/>
      <c r="C17" s="528"/>
      <c r="D17" s="26"/>
      <c r="E17" s="528"/>
    </row>
    <row r="18" spans="1:5" s="24" customFormat="1" ht="15.75">
      <c r="A18" s="30" t="s">
        <v>991</v>
      </c>
      <c r="B18" s="26">
        <v>6</v>
      </c>
      <c r="C18" s="528"/>
      <c r="D18" s="26">
        <v>4</v>
      </c>
      <c r="E18" s="528"/>
    </row>
    <row r="19" spans="1:5" s="24" customFormat="1" ht="15.75">
      <c r="A19" s="30" t="s">
        <v>992</v>
      </c>
      <c r="B19" s="26" t="s">
        <v>993</v>
      </c>
      <c r="C19" s="528"/>
      <c r="D19" s="26" t="s">
        <v>993</v>
      </c>
      <c r="E19" s="528"/>
    </row>
    <row r="20" spans="1:5" s="24" customFormat="1" ht="15.75">
      <c r="A20" s="30" t="s">
        <v>994</v>
      </c>
      <c r="B20" s="26" t="s">
        <v>993</v>
      </c>
      <c r="C20" s="528"/>
      <c r="D20" s="26" t="s">
        <v>993</v>
      </c>
      <c r="E20" s="528"/>
    </row>
    <row r="21" spans="1:5" s="24" customFormat="1" ht="15.75">
      <c r="A21" s="30" t="s">
        <v>995</v>
      </c>
      <c r="B21" s="26" t="s">
        <v>993</v>
      </c>
      <c r="C21" s="528"/>
      <c r="D21" s="26" t="s">
        <v>993</v>
      </c>
      <c r="E21" s="528"/>
    </row>
    <row r="22" spans="1:5" s="24" customFormat="1" ht="15.75">
      <c r="A22" s="30" t="s">
        <v>996</v>
      </c>
      <c r="B22" s="26" t="s">
        <v>993</v>
      </c>
      <c r="C22" s="528"/>
      <c r="D22" s="26" t="s">
        <v>993</v>
      </c>
      <c r="E22" s="528"/>
    </row>
    <row r="23" spans="1:5" s="24" customFormat="1" ht="15.75">
      <c r="A23" s="30" t="s">
        <v>997</v>
      </c>
      <c r="B23" s="26" t="s">
        <v>993</v>
      </c>
      <c r="C23" s="528"/>
      <c r="D23" s="23"/>
      <c r="E23" s="528"/>
    </row>
    <row r="24" spans="1:5" s="24" customFormat="1" ht="15.75">
      <c r="A24" s="30" t="s">
        <v>998</v>
      </c>
      <c r="B24" s="26" t="s">
        <v>993</v>
      </c>
      <c r="C24" s="529"/>
      <c r="D24" s="23"/>
      <c r="E24" s="529"/>
    </row>
    <row r="26" spans="1:5" s="24" customFormat="1" thickBot="1">
      <c r="B26" s="306" t="s">
        <v>105</v>
      </c>
      <c r="C26" s="307"/>
      <c r="D26" s="537"/>
      <c r="E26" s="537"/>
    </row>
    <row r="27" spans="1:5" s="24" customFormat="1" ht="79.5" thickBot="1">
      <c r="A27" s="23" t="s">
        <v>108</v>
      </c>
      <c r="B27" s="238" t="s">
        <v>109</v>
      </c>
      <c r="C27" s="439" t="s">
        <v>635</v>
      </c>
      <c r="D27" s="223" t="s">
        <v>109</v>
      </c>
      <c r="E27" s="439" t="s">
        <v>635</v>
      </c>
    </row>
    <row r="28" spans="1:5" s="24" customFormat="1" ht="15.75">
      <c r="A28" s="304" t="s">
        <v>976</v>
      </c>
      <c r="B28" s="31" t="s">
        <v>999</v>
      </c>
      <c r="C28" s="527"/>
      <c r="D28" s="31" t="s">
        <v>999</v>
      </c>
      <c r="E28" s="527"/>
    </row>
    <row r="29" spans="1:5" s="24" customFormat="1" ht="15.75">
      <c r="A29" s="27" t="s">
        <v>978</v>
      </c>
      <c r="B29" s="26" t="s">
        <v>1000</v>
      </c>
      <c r="C29" s="528"/>
      <c r="D29" s="26" t="s">
        <v>1000</v>
      </c>
      <c r="E29" s="528"/>
    </row>
    <row r="30" spans="1:5" s="24" customFormat="1" ht="15.75">
      <c r="A30" s="27" t="s">
        <v>980</v>
      </c>
      <c r="B30" s="26" t="s">
        <v>1001</v>
      </c>
      <c r="C30" s="528"/>
      <c r="D30" s="26"/>
      <c r="E30" s="528"/>
    </row>
    <row r="31" spans="1:5" s="24" customFormat="1" ht="15.75">
      <c r="A31" s="30" t="s">
        <v>982</v>
      </c>
      <c r="B31" s="26" t="s">
        <v>983</v>
      </c>
      <c r="C31" s="528"/>
      <c r="D31" s="26" t="s">
        <v>983</v>
      </c>
      <c r="E31" s="528"/>
    </row>
    <row r="32" spans="1:5" s="24" customFormat="1" ht="15.75">
      <c r="A32" s="30" t="s">
        <v>984</v>
      </c>
      <c r="B32" s="25" t="s">
        <v>983</v>
      </c>
      <c r="C32" s="528"/>
      <c r="D32" s="25" t="s">
        <v>985</v>
      </c>
      <c r="E32" s="528"/>
    </row>
    <row r="33" spans="1:5" s="24" customFormat="1" ht="15.75">
      <c r="A33" s="30" t="s">
        <v>986</v>
      </c>
      <c r="B33" s="26" t="s">
        <v>987</v>
      </c>
      <c r="C33" s="528"/>
      <c r="D33" s="26" t="s">
        <v>987</v>
      </c>
      <c r="E33" s="528"/>
    </row>
    <row r="34" spans="1:5" s="24" customFormat="1" ht="15.75">
      <c r="A34" s="30" t="s">
        <v>988</v>
      </c>
      <c r="B34" s="26">
        <v>0</v>
      </c>
      <c r="C34" s="528"/>
      <c r="D34" s="26">
        <v>0</v>
      </c>
      <c r="E34" s="528"/>
    </row>
    <row r="35" spans="1:5" s="24" customFormat="1" ht="15.75">
      <c r="A35" s="30" t="s">
        <v>989</v>
      </c>
      <c r="B35" s="26"/>
      <c r="C35" s="528"/>
      <c r="D35" s="26"/>
      <c r="E35" s="528"/>
    </row>
    <row r="36" spans="1:5" s="24" customFormat="1" ht="15.75">
      <c r="A36" s="30" t="s">
        <v>990</v>
      </c>
      <c r="B36" s="26">
        <v>0</v>
      </c>
      <c r="C36" s="528"/>
      <c r="D36" s="26">
        <v>0</v>
      </c>
      <c r="E36" s="528"/>
    </row>
    <row r="37" spans="1:5" s="24" customFormat="1" ht="15.75">
      <c r="A37" s="30" t="s">
        <v>232</v>
      </c>
      <c r="B37" s="26"/>
      <c r="C37" s="528"/>
      <c r="D37" s="26"/>
      <c r="E37" s="528"/>
    </row>
    <row r="38" spans="1:5" s="24" customFormat="1" ht="15.75">
      <c r="A38" s="30" t="s">
        <v>991</v>
      </c>
      <c r="B38" s="26">
        <v>6</v>
      </c>
      <c r="C38" s="528"/>
      <c r="D38" s="26">
        <v>4</v>
      </c>
      <c r="E38" s="528"/>
    </row>
    <row r="39" spans="1:5" s="24" customFormat="1" ht="15.75">
      <c r="A39" s="30" t="s">
        <v>992</v>
      </c>
      <c r="B39" s="26" t="s">
        <v>1002</v>
      </c>
      <c r="C39" s="528"/>
      <c r="D39" s="26" t="s">
        <v>1002</v>
      </c>
      <c r="E39" s="528"/>
    </row>
    <row r="40" spans="1:5" s="24" customFormat="1" ht="15.75">
      <c r="A40" s="30" t="s">
        <v>994</v>
      </c>
      <c r="B40" s="26" t="s">
        <v>1002</v>
      </c>
      <c r="C40" s="528"/>
      <c r="D40" s="26" t="s">
        <v>1002</v>
      </c>
      <c r="E40" s="528"/>
    </row>
    <row r="41" spans="1:5" s="24" customFormat="1" ht="15.75">
      <c r="A41" s="30" t="s">
        <v>995</v>
      </c>
      <c r="B41" s="26" t="s">
        <v>1002</v>
      </c>
      <c r="C41" s="528"/>
      <c r="D41" s="26" t="s">
        <v>1002</v>
      </c>
      <c r="E41" s="528"/>
    </row>
    <row r="42" spans="1:5" s="24" customFormat="1" ht="15.75">
      <c r="A42" s="30" t="s">
        <v>996</v>
      </c>
      <c r="B42" s="26" t="s">
        <v>1002</v>
      </c>
      <c r="C42" s="528"/>
      <c r="D42" s="26" t="s">
        <v>1002</v>
      </c>
      <c r="E42" s="528"/>
    </row>
    <row r="43" spans="1:5" s="24" customFormat="1" ht="15.75">
      <c r="A43" s="30" t="s">
        <v>997</v>
      </c>
      <c r="B43" s="26" t="s">
        <v>1002</v>
      </c>
      <c r="C43" s="528"/>
      <c r="D43" s="23"/>
      <c r="E43" s="528"/>
    </row>
    <row r="44" spans="1:5" s="24" customFormat="1" ht="15.75">
      <c r="A44" s="30" t="s">
        <v>998</v>
      </c>
      <c r="B44" s="26" t="s">
        <v>1002</v>
      </c>
      <c r="C44" s="529"/>
      <c r="D44" s="23"/>
      <c r="E44" s="529"/>
    </row>
    <row r="46" spans="1:5" s="24" customFormat="1" thickBot="1">
      <c r="B46" s="534" t="s">
        <v>106</v>
      </c>
      <c r="C46" s="535"/>
      <c r="D46" s="308"/>
      <c r="E46" s="35"/>
    </row>
    <row r="47" spans="1:5" s="24" customFormat="1" ht="79.5" thickBot="1">
      <c r="A47" s="23" t="s">
        <v>108</v>
      </c>
      <c r="B47" s="238" t="s">
        <v>109</v>
      </c>
      <c r="C47" s="439" t="s">
        <v>635</v>
      </c>
      <c r="D47" s="309"/>
      <c r="E47" s="154"/>
    </row>
    <row r="48" spans="1:5" s="24" customFormat="1" ht="15.75">
      <c r="A48" s="304" t="s">
        <v>976</v>
      </c>
      <c r="B48" s="31" t="s">
        <v>1003</v>
      </c>
      <c r="C48" s="527"/>
      <c r="D48" s="310"/>
      <c r="E48" s="34"/>
    </row>
    <row r="49" spans="1:9" s="24" customFormat="1" ht="15.75">
      <c r="A49" s="27" t="s">
        <v>978</v>
      </c>
      <c r="B49" s="26" t="s">
        <v>979</v>
      </c>
      <c r="C49" s="528"/>
      <c r="D49" s="311"/>
      <c r="E49" s="34"/>
    </row>
    <row r="50" spans="1:9" s="24" customFormat="1" ht="15.75">
      <c r="A50" s="27" t="s">
        <v>980</v>
      </c>
      <c r="B50" s="26" t="s">
        <v>1004</v>
      </c>
      <c r="C50" s="528"/>
      <c r="D50" s="311"/>
      <c r="E50" s="34"/>
    </row>
    <row r="51" spans="1:9" s="24" customFormat="1" ht="15.75">
      <c r="A51" s="30" t="s">
        <v>982</v>
      </c>
      <c r="B51" s="26" t="s">
        <v>983</v>
      </c>
      <c r="C51" s="528"/>
      <c r="D51" s="311"/>
      <c r="E51" s="34"/>
    </row>
    <row r="52" spans="1:9" s="24" customFormat="1" ht="15.75">
      <c r="A52" s="30" t="s">
        <v>984</v>
      </c>
      <c r="B52" s="25" t="s">
        <v>985</v>
      </c>
      <c r="C52" s="528"/>
      <c r="D52" s="312"/>
      <c r="E52" s="34"/>
    </row>
    <row r="53" spans="1:9" s="24" customFormat="1" ht="15.75">
      <c r="A53" s="30" t="s">
        <v>986</v>
      </c>
      <c r="B53" s="26" t="s">
        <v>1005</v>
      </c>
      <c r="C53" s="528"/>
      <c r="D53" s="312"/>
      <c r="E53" s="34"/>
    </row>
    <row r="54" spans="1:9" s="24" customFormat="1" ht="15.75">
      <c r="A54" s="30" t="s">
        <v>988</v>
      </c>
      <c r="B54" s="26">
        <v>0</v>
      </c>
      <c r="C54" s="528"/>
      <c r="D54" s="311"/>
      <c r="E54" s="34"/>
    </row>
    <row r="55" spans="1:9" s="24" customFormat="1" ht="15.75">
      <c r="A55" s="30" t="s">
        <v>989</v>
      </c>
      <c r="B55" s="26"/>
      <c r="C55" s="528"/>
      <c r="D55" s="311"/>
      <c r="E55" s="34"/>
    </row>
    <row r="56" spans="1:9" s="24" customFormat="1" ht="15.75">
      <c r="A56" s="30" t="s">
        <v>990</v>
      </c>
      <c r="B56" s="26">
        <v>0</v>
      </c>
      <c r="C56" s="528"/>
      <c r="D56" s="311"/>
      <c r="E56" s="34"/>
    </row>
    <row r="57" spans="1:9" s="24" customFormat="1" ht="15.75">
      <c r="A57" s="30" t="s">
        <v>232</v>
      </c>
      <c r="B57" s="26"/>
      <c r="C57" s="528"/>
      <c r="D57" s="311"/>
      <c r="E57" s="34"/>
    </row>
    <row r="58" spans="1:9" s="24" customFormat="1" ht="15.75">
      <c r="A58" s="30" t="s">
        <v>991</v>
      </c>
      <c r="B58" s="26" t="s">
        <v>1006</v>
      </c>
      <c r="C58" s="528"/>
      <c r="D58" s="311"/>
      <c r="E58" s="34"/>
    </row>
    <row r="59" spans="1:9" s="24" customFormat="1" ht="15.75">
      <c r="A59" s="30" t="s">
        <v>992</v>
      </c>
      <c r="B59" s="26" t="s">
        <v>1007</v>
      </c>
      <c r="C59" s="528"/>
      <c r="D59" s="311"/>
      <c r="E59" s="34"/>
    </row>
    <row r="60" spans="1:9" s="24" customFormat="1" ht="15.75">
      <c r="A60" s="30" t="s">
        <v>994</v>
      </c>
      <c r="B60" s="26" t="s">
        <v>1008</v>
      </c>
      <c r="C60" s="528"/>
      <c r="D60" s="311"/>
      <c r="E60" s="34"/>
    </row>
    <row r="61" spans="1:9" s="24" customFormat="1" ht="15.75">
      <c r="A61" s="30" t="s">
        <v>995</v>
      </c>
      <c r="B61" s="26" t="s">
        <v>1009</v>
      </c>
      <c r="C61" s="528"/>
      <c r="D61" s="303"/>
      <c r="E61" s="34"/>
    </row>
    <row r="62" spans="1:9" s="24" customFormat="1" ht="15.75">
      <c r="A62" s="30" t="s">
        <v>996</v>
      </c>
      <c r="B62" s="26" t="s">
        <v>1010</v>
      </c>
      <c r="C62" s="529"/>
      <c r="D62" s="303"/>
      <c r="E62" s="34"/>
    </row>
    <row r="63" spans="1:9" s="24" customFormat="1" ht="15.75">
      <c r="A63" s="221"/>
      <c r="B63" s="221"/>
      <c r="C63" s="221"/>
      <c r="D63" s="221"/>
      <c r="E63" s="221"/>
      <c r="F63" s="221"/>
      <c r="G63" s="221"/>
      <c r="H63" s="221"/>
      <c r="I63" s="221"/>
    </row>
    <row r="64" spans="1:9" s="24" customFormat="1" thickBot="1">
      <c r="B64" s="534" t="s">
        <v>107</v>
      </c>
      <c r="C64" s="535"/>
      <c r="D64" s="308"/>
      <c r="E64" s="35"/>
    </row>
    <row r="65" spans="1:5" s="24" customFormat="1" ht="79.5" thickBot="1">
      <c r="A65" s="23" t="s">
        <v>108</v>
      </c>
      <c r="B65" s="238" t="s">
        <v>109</v>
      </c>
      <c r="C65" s="439" t="s">
        <v>635</v>
      </c>
      <c r="D65" s="309"/>
      <c r="E65" s="154"/>
    </row>
    <row r="66" spans="1:5" s="24" customFormat="1" ht="15.75">
      <c r="A66" s="304" t="s">
        <v>976</v>
      </c>
      <c r="B66" s="31" t="s">
        <v>1011</v>
      </c>
      <c r="C66" s="527"/>
      <c r="D66" s="310"/>
      <c r="E66" s="34"/>
    </row>
    <row r="67" spans="1:5" s="24" customFormat="1" ht="15.75">
      <c r="A67" s="27" t="s">
        <v>978</v>
      </c>
      <c r="B67" s="26" t="s">
        <v>1000</v>
      </c>
      <c r="C67" s="528"/>
      <c r="D67" s="311"/>
      <c r="E67" s="34"/>
    </row>
    <row r="68" spans="1:5" s="24" customFormat="1" ht="15.75">
      <c r="A68" s="27" t="s">
        <v>980</v>
      </c>
      <c r="B68" s="26" t="s">
        <v>1012</v>
      </c>
      <c r="C68" s="528"/>
      <c r="D68" s="311"/>
      <c r="E68" s="34"/>
    </row>
    <row r="69" spans="1:5" s="24" customFormat="1" ht="15.75">
      <c r="A69" s="30" t="s">
        <v>982</v>
      </c>
      <c r="B69" s="26" t="s">
        <v>983</v>
      </c>
      <c r="C69" s="528"/>
      <c r="D69" s="311"/>
      <c r="E69" s="34"/>
    </row>
    <row r="70" spans="1:5" s="24" customFormat="1" ht="15.75">
      <c r="A70" s="30" t="s">
        <v>984</v>
      </c>
      <c r="B70" s="25" t="s">
        <v>985</v>
      </c>
      <c r="C70" s="528"/>
      <c r="D70" s="312"/>
      <c r="E70" s="34"/>
    </row>
    <row r="71" spans="1:5" s="24" customFormat="1" ht="15.75">
      <c r="A71" s="30" t="s">
        <v>986</v>
      </c>
      <c r="B71" s="26" t="s">
        <v>1013</v>
      </c>
      <c r="C71" s="528"/>
      <c r="D71" s="312"/>
      <c r="E71" s="34"/>
    </row>
    <row r="72" spans="1:5" s="24" customFormat="1" ht="15.75">
      <c r="A72" s="30" t="s">
        <v>988</v>
      </c>
      <c r="B72" s="26" t="s">
        <v>648</v>
      </c>
      <c r="C72" s="528"/>
      <c r="D72" s="311"/>
      <c r="E72" s="34"/>
    </row>
    <row r="73" spans="1:5" s="24" customFormat="1" ht="15.75">
      <c r="A73" s="30" t="s">
        <v>989</v>
      </c>
      <c r="B73" s="26"/>
      <c r="C73" s="528"/>
      <c r="D73" s="311"/>
      <c r="E73" s="34"/>
    </row>
    <row r="74" spans="1:5" s="24" customFormat="1" ht="15.75">
      <c r="A74" s="30" t="s">
        <v>990</v>
      </c>
      <c r="B74" s="26" t="s">
        <v>648</v>
      </c>
      <c r="C74" s="528"/>
      <c r="D74" s="311"/>
      <c r="E74" s="34"/>
    </row>
    <row r="75" spans="1:5" s="24" customFormat="1" ht="15.75">
      <c r="A75" s="30" t="s">
        <v>1014</v>
      </c>
      <c r="B75" s="26"/>
      <c r="C75" s="528"/>
      <c r="D75" s="311"/>
      <c r="E75" s="34"/>
    </row>
    <row r="76" spans="1:5" s="24" customFormat="1" ht="15.75">
      <c r="A76" s="30" t="s">
        <v>991</v>
      </c>
      <c r="B76" s="26">
        <v>3</v>
      </c>
      <c r="C76" s="528"/>
      <c r="D76" s="311"/>
      <c r="E76" s="34"/>
    </row>
    <row r="77" spans="1:5" s="24" customFormat="1" ht="15.75">
      <c r="A77" s="30" t="s">
        <v>992</v>
      </c>
      <c r="B77" s="26" t="s">
        <v>1015</v>
      </c>
      <c r="C77" s="528"/>
      <c r="D77" s="311"/>
      <c r="E77" s="34"/>
    </row>
    <row r="78" spans="1:5" s="24" customFormat="1" ht="15.75">
      <c r="A78" s="30" t="s">
        <v>994</v>
      </c>
      <c r="B78" s="26" t="s">
        <v>1016</v>
      </c>
      <c r="C78" s="528"/>
      <c r="D78" s="311"/>
      <c r="E78" s="34"/>
    </row>
    <row r="79" spans="1:5" s="24" customFormat="1" ht="15.75">
      <c r="A79" s="30" t="s">
        <v>995</v>
      </c>
      <c r="B79" s="26" t="s">
        <v>1017</v>
      </c>
      <c r="C79" s="529"/>
      <c r="D79" s="303"/>
      <c r="E79" s="34"/>
    </row>
  </sheetData>
  <sheetProtection algorithmName="SHA-512" hashValue="uHCwGaqHvaXIvstLg2K3hWWZnq3mHIY+JJ/duNnwCJd8WpyyQtOZ1GgOcjTpGONdiQfiy1eLs1p3xWc5E6Lyeg==" saltValue="z81RFpRmpLXVxDOoE/AwhQ==" spinCount="100000" sheet="1" objects="1" scenarios="1"/>
  <protectedRanges>
    <protectedRange sqref="E8 E28 C8 C28 C48 C66" name="Range1"/>
  </protectedRanges>
  <mergeCells count="12">
    <mergeCell ref="B46:C46"/>
    <mergeCell ref="C48:C62"/>
    <mergeCell ref="B64:C64"/>
    <mergeCell ref="C66:C79"/>
    <mergeCell ref="A1:F1"/>
    <mergeCell ref="A3:M3"/>
    <mergeCell ref="D6:E6"/>
    <mergeCell ref="C8:C24"/>
    <mergeCell ref="E8:E24"/>
    <mergeCell ref="D26:E26"/>
    <mergeCell ref="C28:C44"/>
    <mergeCell ref="E28:E4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85" zoomScaleNormal="85" workbookViewId="0">
      <selection activeCell="N16" sqref="N16"/>
    </sheetView>
  </sheetViews>
  <sheetFormatPr defaultRowHeight="16.5"/>
  <cols>
    <col min="1" max="1" width="25.5703125" style="17" bestFit="1" customWidth="1"/>
    <col min="2" max="2" width="16.140625" style="17" bestFit="1" customWidth="1"/>
    <col min="3" max="3" width="15.28515625" style="17" bestFit="1" customWidth="1"/>
    <col min="4" max="4" width="16.140625" style="17" bestFit="1" customWidth="1"/>
    <col min="5" max="5" width="15.28515625" style="17" bestFit="1" customWidth="1"/>
    <col min="6" max="6" width="16.140625" style="17" bestFit="1" customWidth="1"/>
    <col min="7" max="7" width="15.28515625" style="17" bestFit="1" customWidth="1"/>
    <col min="8" max="8" width="16.140625" style="17" bestFit="1" customWidth="1"/>
    <col min="9" max="9" width="15.28515625" style="17" bestFit="1" customWidth="1"/>
    <col min="10" max="16384" width="9.140625" style="17"/>
  </cols>
  <sheetData>
    <row r="1" spans="1:9" ht="18">
      <c r="A1" s="501" t="s">
        <v>1018</v>
      </c>
      <c r="B1" s="501"/>
      <c r="C1" s="501"/>
      <c r="D1" s="501"/>
      <c r="E1" s="501"/>
      <c r="F1" s="501"/>
    </row>
    <row r="2" spans="1:9" s="24" customFormat="1" ht="15.75">
      <c r="A2" s="502" t="s">
        <v>714</v>
      </c>
      <c r="B2" s="502"/>
      <c r="C2" s="502"/>
      <c r="D2" s="502"/>
      <c r="E2" s="502"/>
      <c r="F2" s="502"/>
      <c r="G2" s="502"/>
      <c r="H2" s="502"/>
      <c r="I2" s="502"/>
    </row>
    <row r="3" spans="1:9" s="24" customFormat="1" ht="15.75">
      <c r="A3" s="221"/>
      <c r="B3" s="221"/>
      <c r="C3" s="221"/>
      <c r="D3" s="221"/>
      <c r="E3" s="221"/>
      <c r="F3" s="221"/>
      <c r="G3" s="221"/>
    </row>
    <row r="4" spans="1:9" s="24" customFormat="1" thickBot="1">
      <c r="A4" s="303"/>
      <c r="B4" s="525" t="s">
        <v>104</v>
      </c>
      <c r="C4" s="526"/>
      <c r="D4" s="525" t="s">
        <v>105</v>
      </c>
      <c r="E4" s="526"/>
      <c r="F4" s="525" t="s">
        <v>106</v>
      </c>
      <c r="G4" s="526"/>
      <c r="H4" s="525" t="s">
        <v>1222</v>
      </c>
      <c r="I4" s="526"/>
    </row>
    <row r="5" spans="1:9" s="24" customFormat="1" ht="95.25" thickBot="1">
      <c r="A5" s="23" t="s">
        <v>108</v>
      </c>
      <c r="B5" s="223" t="s">
        <v>109</v>
      </c>
      <c r="C5" s="439" t="s">
        <v>635</v>
      </c>
      <c r="D5" s="223" t="s">
        <v>109</v>
      </c>
      <c r="E5" s="439" t="s">
        <v>635</v>
      </c>
      <c r="F5" s="223" t="s">
        <v>109</v>
      </c>
      <c r="G5" s="439" t="s">
        <v>635</v>
      </c>
      <c r="H5" s="223" t="s">
        <v>109</v>
      </c>
      <c r="I5" s="439" t="s">
        <v>635</v>
      </c>
    </row>
    <row r="6" spans="1:9" s="24" customFormat="1" ht="15.75">
      <c r="A6" s="29" t="s">
        <v>1019</v>
      </c>
      <c r="B6" s="28" t="s">
        <v>1020</v>
      </c>
      <c r="C6" s="498"/>
      <c r="D6" s="28" t="s">
        <v>1021</v>
      </c>
      <c r="E6" s="498"/>
      <c r="F6" s="28" t="s">
        <v>1022</v>
      </c>
      <c r="G6" s="498"/>
      <c r="H6" s="28" t="s">
        <v>1023</v>
      </c>
      <c r="I6" s="498"/>
    </row>
    <row r="7" spans="1:9" s="24" customFormat="1" ht="15.75">
      <c r="A7" s="30" t="s">
        <v>1024</v>
      </c>
      <c r="B7" s="25" t="s">
        <v>1025</v>
      </c>
      <c r="C7" s="499"/>
      <c r="D7" s="25" t="s">
        <v>42</v>
      </c>
      <c r="E7" s="499"/>
      <c r="F7" s="25" t="s">
        <v>42</v>
      </c>
      <c r="G7" s="499"/>
      <c r="H7" s="25" t="s">
        <v>1026</v>
      </c>
      <c r="I7" s="499"/>
    </row>
    <row r="8" spans="1:9" s="24" customFormat="1" ht="15.75">
      <c r="A8" s="30" t="s">
        <v>2</v>
      </c>
      <c r="B8" s="25"/>
      <c r="C8" s="500"/>
      <c r="D8" s="25" t="s">
        <v>6</v>
      </c>
      <c r="E8" s="500"/>
      <c r="F8" s="25" t="s">
        <v>652</v>
      </c>
      <c r="G8" s="500"/>
      <c r="H8" s="25"/>
      <c r="I8" s="500"/>
    </row>
    <row r="9" spans="1:9" s="24" customFormat="1" ht="15.75"/>
    <row r="10" spans="1:9" s="24" customFormat="1" ht="15.75"/>
    <row r="11" spans="1:9" s="24" customFormat="1" ht="15.75"/>
    <row r="12" spans="1:9" s="24" customFormat="1" ht="15.75"/>
  </sheetData>
  <sheetProtection algorithmName="SHA-512" hashValue="RglJTOkNobvoVLAhmXwkbG4AuWushXWz40GJyW5P9zXvgw1AiMctgx1+vogkoTi99dxgv2q5SnS2sjP2i4CLlw==" saltValue="d4gPWUEnlZ8HBIqFhq3FMg==" spinCount="100000" sheet="1" objects="1" scenarios="1"/>
  <protectedRanges>
    <protectedRange sqref="C6 I6 G6 E6" name="Range1"/>
  </protectedRanges>
  <mergeCells count="10">
    <mergeCell ref="C6:C8"/>
    <mergeCell ref="E6:E8"/>
    <mergeCell ref="G6:G8"/>
    <mergeCell ref="I6:I8"/>
    <mergeCell ref="A1:F1"/>
    <mergeCell ref="A2:I2"/>
    <mergeCell ref="B4:C4"/>
    <mergeCell ref="D4:E4"/>
    <mergeCell ref="F4:G4"/>
    <mergeCell ref="H4:I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85" zoomScaleNormal="85" workbookViewId="0">
      <selection activeCell="M17" sqref="M17"/>
    </sheetView>
  </sheetViews>
  <sheetFormatPr defaultRowHeight="16.5"/>
  <cols>
    <col min="1" max="1" width="21" style="17" bestFit="1" customWidth="1"/>
    <col min="2" max="2" width="26.140625" style="17" bestFit="1" customWidth="1"/>
    <col min="3" max="3" width="15.28515625" style="17" bestFit="1" customWidth="1"/>
    <col min="4" max="4" width="26.140625" style="17" bestFit="1" customWidth="1"/>
    <col min="5" max="5" width="15.28515625" style="17" bestFit="1" customWidth="1"/>
    <col min="6" max="6" width="26.140625" style="17" bestFit="1" customWidth="1"/>
    <col min="7" max="7" width="15.28515625" style="17" bestFit="1" customWidth="1"/>
    <col min="8" max="16384" width="9.140625" style="17"/>
  </cols>
  <sheetData>
    <row r="1" spans="1:7" ht="18">
      <c r="A1" s="501" t="s">
        <v>1027</v>
      </c>
      <c r="B1" s="501"/>
      <c r="C1" s="501"/>
      <c r="D1" s="501"/>
      <c r="E1" s="501"/>
      <c r="F1" s="501"/>
    </row>
    <row r="2" spans="1:7" s="24" customFormat="1" ht="15.75">
      <c r="A2" s="502" t="s">
        <v>714</v>
      </c>
      <c r="B2" s="502"/>
      <c r="C2" s="502"/>
      <c r="D2" s="502"/>
      <c r="E2" s="502"/>
      <c r="F2" s="502"/>
      <c r="G2" s="502"/>
    </row>
    <row r="3" spans="1:7">
      <c r="A3" s="225"/>
      <c r="B3" s="225"/>
      <c r="C3" s="225"/>
      <c r="D3" s="225"/>
      <c r="E3" s="225"/>
      <c r="F3" s="225"/>
      <c r="G3" s="225"/>
    </row>
    <row r="4" spans="1:7" s="24" customFormat="1" thickBot="1">
      <c r="A4" s="303"/>
      <c r="B4" s="525" t="s">
        <v>104</v>
      </c>
      <c r="C4" s="526"/>
      <c r="D4" s="525" t="s">
        <v>105</v>
      </c>
      <c r="E4" s="526"/>
      <c r="F4" s="525" t="s">
        <v>106</v>
      </c>
      <c r="G4" s="526"/>
    </row>
    <row r="5" spans="1:7" s="24" customFormat="1" ht="95.25" thickBot="1">
      <c r="A5" s="23" t="s">
        <v>108</v>
      </c>
      <c r="B5" s="223" t="s">
        <v>109</v>
      </c>
      <c r="C5" s="439" t="s">
        <v>635</v>
      </c>
      <c r="D5" s="223" t="s">
        <v>109</v>
      </c>
      <c r="E5" s="439" t="s">
        <v>635</v>
      </c>
      <c r="F5" s="223" t="s">
        <v>109</v>
      </c>
      <c r="G5" s="439" t="s">
        <v>635</v>
      </c>
    </row>
    <row r="6" spans="1:7" s="24" customFormat="1" ht="15.75">
      <c r="A6" s="29" t="s">
        <v>1019</v>
      </c>
      <c r="B6" s="305" t="s">
        <v>1020</v>
      </c>
      <c r="C6" s="527"/>
      <c r="D6" s="305" t="s">
        <v>1022</v>
      </c>
      <c r="E6" s="527"/>
      <c r="F6" s="305" t="s">
        <v>1023</v>
      </c>
      <c r="G6" s="527"/>
    </row>
    <row r="7" spans="1:7" s="24" customFormat="1" ht="15.75">
      <c r="A7" s="30" t="s">
        <v>1028</v>
      </c>
      <c r="B7" s="26" t="s">
        <v>42</v>
      </c>
      <c r="C7" s="528"/>
      <c r="D7" s="26" t="s">
        <v>1029</v>
      </c>
      <c r="E7" s="528"/>
      <c r="F7" s="26" t="s">
        <v>42</v>
      </c>
      <c r="G7" s="528"/>
    </row>
    <row r="8" spans="1:7" s="24" customFormat="1" ht="15.75">
      <c r="A8" s="30" t="s">
        <v>1030</v>
      </c>
      <c r="B8" s="26" t="s">
        <v>1031</v>
      </c>
      <c r="C8" s="528"/>
      <c r="D8" s="26" t="s">
        <v>1643</v>
      </c>
      <c r="E8" s="528"/>
      <c r="F8" s="26" t="s">
        <v>1853</v>
      </c>
      <c r="G8" s="528"/>
    </row>
    <row r="9" spans="1:7" s="24" customFormat="1" ht="15.75">
      <c r="A9" s="30" t="s">
        <v>1032</v>
      </c>
      <c r="B9" s="26" t="s">
        <v>1033</v>
      </c>
      <c r="C9" s="528"/>
      <c r="D9" s="26" t="str">
        <f>"3879.8930"</f>
        <v>3879.8930</v>
      </c>
      <c r="E9" s="528"/>
      <c r="F9" s="26" t="s">
        <v>1854</v>
      </c>
      <c r="G9" s="528"/>
    </row>
    <row r="10" spans="1:7" s="24" customFormat="1" ht="15.75">
      <c r="A10" s="30" t="s">
        <v>1034</v>
      </c>
      <c r="B10" s="25" t="str">
        <f>"69.4300"</f>
        <v>69.4300</v>
      </c>
      <c r="C10" s="528"/>
      <c r="D10" s="25" t="str">
        <f>"-25.0425"</f>
        <v>-25.0425</v>
      </c>
      <c r="E10" s="528"/>
      <c r="F10" s="25" t="str">
        <f>"-1.5200"</f>
        <v>-1.5200</v>
      </c>
      <c r="G10" s="528"/>
    </row>
    <row r="11" spans="1:7" s="24" customFormat="1" ht="15.75">
      <c r="A11" s="30" t="s">
        <v>1035</v>
      </c>
      <c r="B11" s="25" t="str">
        <f>"12197.7000"</f>
        <v>12197.7000</v>
      </c>
      <c r="C11" s="528"/>
      <c r="D11" s="25" t="str">
        <f>"3883.9010"</f>
        <v>3883.9010</v>
      </c>
      <c r="E11" s="528"/>
      <c r="F11" s="25" t="str">
        <f>"244.9800"</f>
        <v>244.9800</v>
      </c>
      <c r="G11" s="528"/>
    </row>
    <row r="12" spans="1:7" s="24" customFormat="1" ht="15.75">
      <c r="A12" s="30" t="s">
        <v>1036</v>
      </c>
      <c r="B12" s="23" t="str">
        <f>"11927.0800"</f>
        <v>11927.0800</v>
      </c>
      <c r="C12" s="528"/>
      <c r="D12" s="23" t="str">
        <f>"3829.9155"</f>
        <v>3829.9155</v>
      </c>
      <c r="E12" s="528"/>
      <c r="F12" s="23" t="str">
        <f>"241.5500"</f>
        <v>241.5500</v>
      </c>
      <c r="G12" s="528"/>
    </row>
    <row r="13" spans="1:7" s="24" customFormat="1" ht="15.75">
      <c r="A13" s="30" t="s">
        <v>1037</v>
      </c>
      <c r="B13" s="23" t="str">
        <f>"12046.53"</f>
        <v>12046.53</v>
      </c>
      <c r="C13" s="528"/>
      <c r="D13" s="23" t="s">
        <v>845</v>
      </c>
      <c r="E13" s="528"/>
      <c r="F13" s="23" t="s">
        <v>40</v>
      </c>
      <c r="G13" s="528"/>
    </row>
    <row r="14" spans="1:7" s="24" customFormat="1" ht="15.75">
      <c r="A14" s="30" t="s">
        <v>1038</v>
      </c>
      <c r="B14" s="23" t="str">
        <f>"54273123310.0000"</f>
        <v>54273123310.0000</v>
      </c>
      <c r="C14" s="528"/>
      <c r="D14" s="23" t="str">
        <f>"156604527227.0000"</f>
        <v>156604527227.0000</v>
      </c>
      <c r="E14" s="528"/>
      <c r="F14" s="23" t="s">
        <v>40</v>
      </c>
      <c r="G14" s="528"/>
    </row>
    <row r="15" spans="1:7" s="24" customFormat="1" ht="15.75">
      <c r="A15" s="30" t="s">
        <v>1039</v>
      </c>
      <c r="B15" s="23" t="s">
        <v>1040</v>
      </c>
      <c r="C15" s="528"/>
      <c r="D15" s="23" t="str">
        <f>"3862.6948"</f>
        <v>3862.6948</v>
      </c>
      <c r="E15" s="528"/>
      <c r="F15" s="23" t="str">
        <f>"244.7400"</f>
        <v>244.7400</v>
      </c>
      <c r="G15" s="528"/>
    </row>
    <row r="16" spans="1:7" s="24" customFormat="1" ht="15.75">
      <c r="A16" s="30" t="s">
        <v>1041</v>
      </c>
      <c r="B16" s="23" t="s">
        <v>1042</v>
      </c>
      <c r="C16" s="528"/>
      <c r="D16" s="23" t="str">
        <f>"3879.8930"</f>
        <v>3879.8930</v>
      </c>
      <c r="E16" s="528"/>
      <c r="F16" s="23" t="str">
        <f>"243.6300"</f>
        <v>243.6300</v>
      </c>
      <c r="G16" s="528"/>
    </row>
    <row r="17" spans="1:7" s="24" customFormat="1" ht="15.75">
      <c r="A17" s="30" t="s">
        <v>1043</v>
      </c>
      <c r="B17" s="23" t="s">
        <v>1044</v>
      </c>
      <c r="C17" s="528"/>
      <c r="D17" s="23" t="str">
        <f>"3904.9355"</f>
        <v>3904.9355</v>
      </c>
      <c r="E17" s="528"/>
      <c r="F17" s="23" t="str">
        <f>"245.1500"</f>
        <v>245.1500</v>
      </c>
      <c r="G17" s="528"/>
    </row>
    <row r="18" spans="1:7" s="24" customFormat="1" ht="15.75">
      <c r="A18" s="30" t="s">
        <v>1045</v>
      </c>
      <c r="B18" s="23" t="s">
        <v>40</v>
      </c>
      <c r="C18" s="528"/>
      <c r="D18" s="23" t="str">
        <f>"11513912800"</f>
        <v>11513912800</v>
      </c>
      <c r="E18" s="528"/>
      <c r="F18" s="23" t="s">
        <v>40</v>
      </c>
      <c r="G18" s="528"/>
    </row>
    <row r="19" spans="1:7" s="24" customFormat="1" ht="15.75">
      <c r="A19" s="30" t="s">
        <v>1046</v>
      </c>
      <c r="B19" s="22" t="s">
        <v>1047</v>
      </c>
      <c r="C19" s="528"/>
      <c r="D19" s="23" t="s">
        <v>1048</v>
      </c>
      <c r="E19" s="528"/>
      <c r="F19" s="23" t="s">
        <v>1855</v>
      </c>
      <c r="G19" s="528"/>
    </row>
    <row r="20" spans="1:7" s="24" customFormat="1" ht="15.75">
      <c r="A20" s="30" t="s">
        <v>1049</v>
      </c>
      <c r="B20" s="23"/>
      <c r="C20" s="529"/>
      <c r="D20" s="23"/>
      <c r="E20" s="529"/>
      <c r="F20" s="23" t="s">
        <v>1029</v>
      </c>
      <c r="G20" s="529"/>
    </row>
    <row r="21" spans="1:7" s="24" customFormat="1" ht="15.75"/>
    <row r="22" spans="1:7" s="24" customFormat="1" ht="15.75">
      <c r="A22" s="24" t="s">
        <v>1641</v>
      </c>
    </row>
    <row r="23" spans="1:7" s="24" customFormat="1" ht="15.75"/>
    <row r="24" spans="1:7" s="24" customFormat="1" ht="15.75"/>
  </sheetData>
  <sheetProtection algorithmName="SHA-512" hashValue="tYv5jdfNorNzKBf1Sc0aM0ukeiCOFb5HIaA3twd3OC4FOO8Z5JB1UTRIJ50wVWaAUcOCZijNufPM9IB6sfDxkQ==" saltValue="WFns49fqI6H2FSHsh+0QOQ==" spinCount="100000" sheet="1" objects="1" scenarios="1"/>
  <protectedRanges>
    <protectedRange sqref="C6 G6 E6" name="Range1"/>
  </protectedRanges>
  <mergeCells count="8">
    <mergeCell ref="C6:C20"/>
    <mergeCell ref="E6:E20"/>
    <mergeCell ref="G6:G20"/>
    <mergeCell ref="A1:F1"/>
    <mergeCell ref="A2:G2"/>
    <mergeCell ref="B4:C4"/>
    <mergeCell ref="D4:E4"/>
    <mergeCell ref="F4:G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22"/>
  <sheetViews>
    <sheetView topLeftCell="A31" workbookViewId="0">
      <selection activeCell="N66" sqref="N66"/>
    </sheetView>
  </sheetViews>
  <sheetFormatPr defaultRowHeight="16.5"/>
  <cols>
    <col min="1" max="1" width="11" style="17" customWidth="1"/>
    <col min="2" max="2" width="9.7109375" style="17" bestFit="1" customWidth="1"/>
    <col min="3" max="3" width="9.140625" style="17"/>
    <col min="4" max="4" width="9.85546875" style="17" bestFit="1" customWidth="1"/>
    <col min="5" max="5" width="10.5703125" style="17" bestFit="1" customWidth="1"/>
    <col min="6" max="6" width="9.7109375" style="17" bestFit="1" customWidth="1"/>
    <col min="7" max="7" width="12.5703125" style="17" bestFit="1" customWidth="1"/>
    <col min="8" max="8" width="12.42578125" style="17" bestFit="1" customWidth="1"/>
    <col min="9" max="9" width="14" style="17" bestFit="1" customWidth="1"/>
    <col min="10" max="10" width="13.7109375" style="17" bestFit="1" customWidth="1"/>
    <col min="11" max="11" width="8.7109375" style="17" bestFit="1" customWidth="1"/>
    <col min="12" max="12" width="10.28515625" style="17" bestFit="1" customWidth="1"/>
    <col min="13" max="13" width="8.140625" style="17" bestFit="1" customWidth="1"/>
    <col min="14" max="14" width="8.5703125" style="17" bestFit="1" customWidth="1"/>
    <col min="15" max="15" width="10.5703125" style="17" bestFit="1" customWidth="1"/>
    <col min="16" max="16" width="8.7109375" style="17" bestFit="1" customWidth="1"/>
    <col min="17" max="17" width="10.28515625" style="17" bestFit="1" customWidth="1"/>
    <col min="18" max="18" width="12.42578125" style="17" bestFit="1" customWidth="1"/>
    <col min="19" max="19" width="14" style="17" bestFit="1" customWidth="1"/>
    <col min="20" max="20" width="9.140625" style="17"/>
    <col min="21" max="21" width="9" style="17" bestFit="1" customWidth="1"/>
    <col min="22" max="22" width="10.28515625" style="17" bestFit="1" customWidth="1"/>
    <col min="23" max="23" width="8.140625" style="17" bestFit="1" customWidth="1"/>
    <col min="24" max="24" width="8.5703125" style="17" bestFit="1" customWidth="1"/>
    <col min="25" max="25" width="10.5703125" style="17" bestFit="1" customWidth="1"/>
    <col min="26" max="26" width="8.140625" style="17" bestFit="1" customWidth="1"/>
    <col min="27" max="27" width="10.28515625" style="17" bestFit="1" customWidth="1"/>
    <col min="28" max="28" width="12.42578125" style="17" bestFit="1" customWidth="1"/>
    <col min="29" max="29" width="14" style="17" bestFit="1" customWidth="1"/>
    <col min="30" max="30" width="9.140625" style="17"/>
    <col min="31" max="31" width="8.42578125" style="17" bestFit="1" customWidth="1"/>
    <col min="32" max="32" width="10.28515625" style="17" bestFit="1" customWidth="1"/>
    <col min="33" max="33" width="8.140625" style="17" bestFit="1" customWidth="1"/>
    <col min="34" max="34" width="8.5703125" style="17" bestFit="1" customWidth="1"/>
    <col min="35" max="35" width="10.5703125" style="17" bestFit="1" customWidth="1"/>
    <col min="36" max="36" width="8.140625" style="17" bestFit="1" customWidth="1"/>
    <col min="37" max="37" width="10.28515625" style="17" bestFit="1" customWidth="1"/>
    <col min="38" max="38" width="12.42578125" style="17" bestFit="1" customWidth="1"/>
    <col min="39" max="39" width="14" style="17" bestFit="1" customWidth="1"/>
    <col min="40" max="40" width="9.140625" style="17"/>
    <col min="41" max="41" width="8.42578125" style="17" bestFit="1" customWidth="1"/>
    <col min="42" max="42" width="10.28515625" style="17" bestFit="1" customWidth="1"/>
    <col min="43" max="43" width="8.140625" style="17" bestFit="1" customWidth="1"/>
    <col min="44" max="44" width="8.5703125" style="17" bestFit="1" customWidth="1"/>
    <col min="45" max="45" width="10.5703125" style="17" bestFit="1" customWidth="1"/>
    <col min="46" max="46" width="8.140625" style="17" bestFit="1" customWidth="1"/>
    <col min="47" max="47" width="10.28515625" style="17" bestFit="1" customWidth="1"/>
    <col min="48" max="48" width="12.42578125" style="17" bestFit="1" customWidth="1"/>
    <col min="49" max="49" width="14" style="17" bestFit="1" customWidth="1"/>
    <col min="50" max="50" width="9.140625" style="17"/>
    <col min="51" max="51" width="8.42578125" style="17" bestFit="1" customWidth="1"/>
    <col min="52" max="52" width="10.28515625" style="17" bestFit="1" customWidth="1"/>
    <col min="53" max="53" width="8.140625" style="17" bestFit="1" customWidth="1"/>
    <col min="54" max="54" width="8.5703125" style="17" bestFit="1" customWidth="1"/>
    <col min="55" max="55" width="10.5703125" style="17" bestFit="1" customWidth="1"/>
    <col min="56" max="56" width="8.140625" style="17" bestFit="1" customWidth="1"/>
    <col min="57" max="57" width="10.28515625" style="17" bestFit="1" customWidth="1"/>
    <col min="58" max="58" width="12.42578125" style="17" bestFit="1" customWidth="1"/>
    <col min="59" max="59" width="14" style="17" bestFit="1" customWidth="1"/>
    <col min="60" max="60" width="9.140625" style="17"/>
    <col min="61" max="61" width="8.42578125" style="17" bestFit="1" customWidth="1"/>
    <col min="62" max="62" width="10.28515625" style="17" bestFit="1" customWidth="1"/>
    <col min="63" max="63" width="8.140625" style="17" bestFit="1" customWidth="1"/>
    <col min="64" max="64" width="8.5703125" style="17" bestFit="1" customWidth="1"/>
    <col min="65" max="65" width="10.5703125" style="17" bestFit="1" customWidth="1"/>
    <col min="66" max="66" width="9.140625" style="17" bestFit="1" customWidth="1"/>
    <col min="67" max="67" width="10.28515625" style="17" bestFit="1" customWidth="1"/>
    <col min="68" max="68" width="12.42578125" style="17" bestFit="1" customWidth="1"/>
    <col min="69" max="69" width="14" style="17" bestFit="1" customWidth="1"/>
    <col min="70" max="70" width="9.140625" style="17"/>
    <col min="71" max="71" width="8.42578125" style="17" bestFit="1" customWidth="1"/>
    <col min="72" max="72" width="10.28515625" style="17" bestFit="1" customWidth="1"/>
    <col min="73" max="73" width="8.140625" style="17" bestFit="1" customWidth="1"/>
    <col min="74" max="74" width="8.5703125" style="17" bestFit="1" customWidth="1"/>
    <col min="75" max="75" width="10.5703125" style="17" bestFit="1" customWidth="1"/>
    <col min="76" max="76" width="9.140625" style="17" bestFit="1" customWidth="1"/>
    <col min="77" max="77" width="10.28515625" style="17" bestFit="1" customWidth="1"/>
    <col min="78" max="78" width="12.42578125" style="17" bestFit="1" customWidth="1"/>
    <col min="79" max="79" width="14" style="17" bestFit="1" customWidth="1"/>
    <col min="80" max="16384" width="9.140625" style="17"/>
  </cols>
  <sheetData>
    <row r="1" spans="1:79" ht="18">
      <c r="A1" s="501" t="s">
        <v>1050</v>
      </c>
      <c r="B1" s="501"/>
      <c r="C1" s="501"/>
      <c r="D1" s="501"/>
      <c r="E1" s="501"/>
      <c r="F1" s="501"/>
      <c r="G1" s="501"/>
      <c r="H1" s="501"/>
      <c r="I1" s="501"/>
      <c r="J1" s="501"/>
      <c r="K1" s="501"/>
      <c r="L1" s="501"/>
    </row>
    <row r="2" spans="1:79" s="24" customFormat="1" ht="15.75">
      <c r="A2" s="502" t="s">
        <v>671</v>
      </c>
      <c r="B2" s="502"/>
      <c r="C2" s="502"/>
      <c r="D2" s="502"/>
      <c r="E2" s="502"/>
      <c r="F2" s="502"/>
      <c r="G2" s="502"/>
      <c r="H2" s="502"/>
      <c r="I2" s="502"/>
      <c r="J2" s="502"/>
      <c r="K2" s="502"/>
      <c r="L2" s="502"/>
      <c r="M2" s="502"/>
      <c r="N2" s="502"/>
      <c r="O2" s="502"/>
      <c r="P2" s="502"/>
      <c r="Q2" s="502"/>
      <c r="X2" s="502"/>
      <c r="Y2" s="502"/>
      <c r="Z2" s="502"/>
      <c r="AA2" s="502"/>
      <c r="AH2" s="502"/>
      <c r="AI2" s="502"/>
      <c r="AJ2" s="502"/>
      <c r="AK2" s="502"/>
      <c r="AR2" s="502"/>
      <c r="AS2" s="502"/>
      <c r="AT2" s="502"/>
      <c r="AU2" s="502"/>
      <c r="BB2" s="502"/>
      <c r="BC2" s="502"/>
      <c r="BD2" s="502"/>
      <c r="BE2" s="502"/>
      <c r="BL2" s="502"/>
      <c r="BM2" s="502"/>
      <c r="BN2" s="502"/>
      <c r="BO2" s="502"/>
      <c r="BV2" s="502"/>
      <c r="BW2" s="502"/>
      <c r="BX2" s="502"/>
      <c r="BY2" s="502"/>
    </row>
    <row r="4" spans="1:79" s="24" customFormat="1" thickBot="1">
      <c r="A4" s="502" t="s">
        <v>126</v>
      </c>
      <c r="B4" s="502"/>
      <c r="C4" s="502"/>
      <c r="D4" s="502"/>
      <c r="E4" s="502"/>
      <c r="F4" s="502"/>
      <c r="G4" s="502"/>
      <c r="H4" s="502"/>
      <c r="I4" s="502"/>
      <c r="J4" s="502"/>
      <c r="K4" s="502"/>
      <c r="L4" s="502"/>
      <c r="M4" s="502"/>
    </row>
    <row r="5" spans="1:79" s="24" customFormat="1" ht="17.25" customHeight="1" thickBot="1">
      <c r="A5" s="538" t="s">
        <v>1829</v>
      </c>
      <c r="B5" s="539"/>
      <c r="C5" s="539"/>
      <c r="D5" s="539"/>
      <c r="E5" s="539"/>
      <c r="F5" s="539"/>
      <c r="G5" s="539"/>
      <c r="H5" s="540"/>
      <c r="I5" s="35"/>
      <c r="K5" s="538" t="s">
        <v>1051</v>
      </c>
      <c r="L5" s="539"/>
      <c r="M5" s="539"/>
      <c r="N5" s="539"/>
      <c r="O5" s="539"/>
      <c r="P5" s="539"/>
      <c r="Q5" s="539"/>
      <c r="R5" s="540"/>
      <c r="S5" s="35"/>
      <c r="U5" s="538" t="s">
        <v>1052</v>
      </c>
      <c r="V5" s="539"/>
      <c r="W5" s="539"/>
      <c r="X5" s="539"/>
      <c r="Y5" s="539"/>
      <c r="Z5" s="539"/>
      <c r="AA5" s="539"/>
      <c r="AB5" s="540"/>
      <c r="AC5" s="35"/>
      <c r="AE5" s="538" t="s">
        <v>1053</v>
      </c>
      <c r="AF5" s="539"/>
      <c r="AG5" s="539"/>
      <c r="AH5" s="539"/>
      <c r="AI5" s="539"/>
      <c r="AJ5" s="539"/>
      <c r="AK5" s="539"/>
      <c r="AL5" s="540"/>
      <c r="AM5" s="35"/>
      <c r="AO5" s="538" t="s">
        <v>1054</v>
      </c>
      <c r="AP5" s="539"/>
      <c r="AQ5" s="539"/>
      <c r="AR5" s="539"/>
      <c r="AS5" s="539"/>
      <c r="AT5" s="539"/>
      <c r="AU5" s="539"/>
      <c r="AV5" s="540"/>
      <c r="AW5" s="35"/>
      <c r="AY5" s="538" t="s">
        <v>1055</v>
      </c>
      <c r="AZ5" s="539"/>
      <c r="BA5" s="539"/>
      <c r="BB5" s="539"/>
      <c r="BC5" s="539"/>
      <c r="BD5" s="539"/>
      <c r="BE5" s="539"/>
      <c r="BF5" s="540"/>
      <c r="BG5" s="35"/>
      <c r="BI5" s="538" t="s">
        <v>1056</v>
      </c>
      <c r="BJ5" s="539"/>
      <c r="BK5" s="539"/>
      <c r="BL5" s="539"/>
      <c r="BM5" s="539"/>
      <c r="BN5" s="539"/>
      <c r="BO5" s="539"/>
      <c r="BP5" s="540"/>
      <c r="BQ5" s="97"/>
      <c r="BS5" s="538" t="s">
        <v>1057</v>
      </c>
      <c r="BT5" s="539"/>
      <c r="BU5" s="539"/>
      <c r="BV5" s="539"/>
      <c r="BW5" s="539"/>
      <c r="BX5" s="539"/>
      <c r="BY5" s="539"/>
      <c r="BZ5" s="539"/>
      <c r="CA5" s="97"/>
    </row>
    <row r="6" spans="1:79" s="24" customFormat="1" ht="32.25" thickBot="1">
      <c r="A6" s="541" t="s">
        <v>116</v>
      </c>
      <c r="B6" s="542"/>
      <c r="C6" s="542"/>
      <c r="D6" s="543"/>
      <c r="E6" s="544" t="s">
        <v>119</v>
      </c>
      <c r="F6" s="542"/>
      <c r="G6" s="542"/>
      <c r="H6" s="545"/>
      <c r="I6" s="97" t="s">
        <v>1058</v>
      </c>
      <c r="K6" s="541" t="s">
        <v>116</v>
      </c>
      <c r="L6" s="542"/>
      <c r="M6" s="542"/>
      <c r="N6" s="543"/>
      <c r="O6" s="544" t="s">
        <v>119</v>
      </c>
      <c r="P6" s="542"/>
      <c r="Q6" s="542"/>
      <c r="R6" s="545"/>
      <c r="S6" s="97" t="s">
        <v>1059</v>
      </c>
      <c r="U6" s="541" t="s">
        <v>116</v>
      </c>
      <c r="V6" s="542"/>
      <c r="W6" s="542"/>
      <c r="X6" s="543"/>
      <c r="Y6" s="544" t="s">
        <v>119</v>
      </c>
      <c r="Z6" s="542"/>
      <c r="AA6" s="542"/>
      <c r="AB6" s="545"/>
      <c r="AC6" s="97" t="s">
        <v>1060</v>
      </c>
      <c r="AE6" s="541" t="s">
        <v>116</v>
      </c>
      <c r="AF6" s="542"/>
      <c r="AG6" s="542"/>
      <c r="AH6" s="543"/>
      <c r="AI6" s="544" t="s">
        <v>119</v>
      </c>
      <c r="AJ6" s="542"/>
      <c r="AK6" s="542"/>
      <c r="AL6" s="545"/>
      <c r="AM6" s="97" t="s">
        <v>1061</v>
      </c>
      <c r="AO6" s="541" t="s">
        <v>116</v>
      </c>
      <c r="AP6" s="542"/>
      <c r="AQ6" s="542"/>
      <c r="AR6" s="543"/>
      <c r="AS6" s="544" t="s">
        <v>119</v>
      </c>
      <c r="AT6" s="542"/>
      <c r="AU6" s="542"/>
      <c r="AV6" s="545"/>
      <c r="AW6" s="97" t="s">
        <v>1062</v>
      </c>
      <c r="AY6" s="541" t="s">
        <v>116</v>
      </c>
      <c r="AZ6" s="542"/>
      <c r="BA6" s="542"/>
      <c r="BB6" s="543"/>
      <c r="BC6" s="544" t="s">
        <v>119</v>
      </c>
      <c r="BD6" s="542"/>
      <c r="BE6" s="542"/>
      <c r="BF6" s="545"/>
      <c r="BG6" s="97" t="s">
        <v>1063</v>
      </c>
      <c r="BI6" s="541" t="s">
        <v>116</v>
      </c>
      <c r="BJ6" s="542"/>
      <c r="BK6" s="542"/>
      <c r="BL6" s="543"/>
      <c r="BM6" s="544" t="s">
        <v>119</v>
      </c>
      <c r="BN6" s="542"/>
      <c r="BO6" s="542"/>
      <c r="BP6" s="545"/>
      <c r="BQ6" s="97" t="s">
        <v>1064</v>
      </c>
      <c r="BS6" s="541" t="s">
        <v>116</v>
      </c>
      <c r="BT6" s="542"/>
      <c r="BU6" s="542"/>
      <c r="BV6" s="543"/>
      <c r="BW6" s="544" t="s">
        <v>119</v>
      </c>
      <c r="BX6" s="542"/>
      <c r="BY6" s="542"/>
      <c r="BZ6" s="543"/>
      <c r="CA6" s="97" t="s">
        <v>1065</v>
      </c>
    </row>
    <row r="7" spans="1:79" s="24" customFormat="1" ht="111" thickBot="1">
      <c r="A7" s="404" t="s">
        <v>120</v>
      </c>
      <c r="B7" s="405" t="s">
        <v>121</v>
      </c>
      <c r="C7" s="405" t="s">
        <v>122</v>
      </c>
      <c r="D7" s="405" t="s">
        <v>110</v>
      </c>
      <c r="E7" s="408" t="s">
        <v>110</v>
      </c>
      <c r="F7" s="405" t="s">
        <v>122</v>
      </c>
      <c r="G7" s="405" t="s">
        <v>121</v>
      </c>
      <c r="H7" s="412" t="s">
        <v>120</v>
      </c>
      <c r="I7" s="439" t="s">
        <v>635</v>
      </c>
      <c r="K7" s="404" t="s">
        <v>120</v>
      </c>
      <c r="L7" s="405" t="s">
        <v>121</v>
      </c>
      <c r="M7" s="405" t="s">
        <v>122</v>
      </c>
      <c r="N7" s="405" t="s">
        <v>110</v>
      </c>
      <c r="O7" s="408" t="s">
        <v>110</v>
      </c>
      <c r="P7" s="405" t="s">
        <v>122</v>
      </c>
      <c r="Q7" s="405" t="s">
        <v>121</v>
      </c>
      <c r="R7" s="412" t="s">
        <v>120</v>
      </c>
      <c r="S7" s="439" t="s">
        <v>635</v>
      </c>
      <c r="U7" s="404" t="s">
        <v>120</v>
      </c>
      <c r="V7" s="405" t="s">
        <v>121</v>
      </c>
      <c r="W7" s="405" t="s">
        <v>122</v>
      </c>
      <c r="X7" s="405" t="s">
        <v>110</v>
      </c>
      <c r="Y7" s="408" t="s">
        <v>110</v>
      </c>
      <c r="Z7" s="405" t="s">
        <v>122</v>
      </c>
      <c r="AA7" s="405" t="s">
        <v>121</v>
      </c>
      <c r="AB7" s="412" t="s">
        <v>120</v>
      </c>
      <c r="AC7" s="439" t="s">
        <v>635</v>
      </c>
      <c r="AE7" s="404" t="s">
        <v>120</v>
      </c>
      <c r="AF7" s="405" t="s">
        <v>121</v>
      </c>
      <c r="AG7" s="405" t="s">
        <v>122</v>
      </c>
      <c r="AH7" s="405" t="s">
        <v>110</v>
      </c>
      <c r="AI7" s="408" t="s">
        <v>110</v>
      </c>
      <c r="AJ7" s="405" t="s">
        <v>122</v>
      </c>
      <c r="AK7" s="405" t="s">
        <v>121</v>
      </c>
      <c r="AL7" s="412" t="s">
        <v>120</v>
      </c>
      <c r="AM7" s="439" t="s">
        <v>635</v>
      </c>
      <c r="AO7" s="404" t="s">
        <v>120</v>
      </c>
      <c r="AP7" s="405" t="s">
        <v>121</v>
      </c>
      <c r="AQ7" s="405" t="s">
        <v>122</v>
      </c>
      <c r="AR7" s="405" t="s">
        <v>110</v>
      </c>
      <c r="AS7" s="408" t="s">
        <v>110</v>
      </c>
      <c r="AT7" s="405" t="s">
        <v>122</v>
      </c>
      <c r="AU7" s="405" t="s">
        <v>121</v>
      </c>
      <c r="AV7" s="412" t="s">
        <v>120</v>
      </c>
      <c r="AW7" s="439" t="s">
        <v>635</v>
      </c>
      <c r="AY7" s="404" t="s">
        <v>120</v>
      </c>
      <c r="AZ7" s="405" t="s">
        <v>121</v>
      </c>
      <c r="BA7" s="405" t="s">
        <v>122</v>
      </c>
      <c r="BB7" s="405" t="s">
        <v>110</v>
      </c>
      <c r="BC7" s="408" t="s">
        <v>110</v>
      </c>
      <c r="BD7" s="405" t="s">
        <v>122</v>
      </c>
      <c r="BE7" s="405" t="s">
        <v>121</v>
      </c>
      <c r="BF7" s="412" t="s">
        <v>120</v>
      </c>
      <c r="BG7" s="439" t="s">
        <v>635</v>
      </c>
      <c r="BI7" s="404" t="s">
        <v>120</v>
      </c>
      <c r="BJ7" s="405" t="s">
        <v>121</v>
      </c>
      <c r="BK7" s="405" t="s">
        <v>122</v>
      </c>
      <c r="BL7" s="405" t="s">
        <v>110</v>
      </c>
      <c r="BM7" s="408" t="s">
        <v>110</v>
      </c>
      <c r="BN7" s="405" t="s">
        <v>122</v>
      </c>
      <c r="BO7" s="405" t="s">
        <v>121</v>
      </c>
      <c r="BP7" s="412" t="s">
        <v>120</v>
      </c>
      <c r="BQ7" s="439" t="s">
        <v>635</v>
      </c>
      <c r="BS7" s="404" t="s">
        <v>120</v>
      </c>
      <c r="BT7" s="405" t="s">
        <v>121</v>
      </c>
      <c r="BU7" s="405" t="s">
        <v>122</v>
      </c>
      <c r="BV7" s="405" t="s">
        <v>110</v>
      </c>
      <c r="BW7" s="408" t="s">
        <v>110</v>
      </c>
      <c r="BX7" s="405" t="s">
        <v>122</v>
      </c>
      <c r="BY7" s="405" t="s">
        <v>121</v>
      </c>
      <c r="BZ7" s="405" t="s">
        <v>120</v>
      </c>
      <c r="CA7" s="439" t="s">
        <v>635</v>
      </c>
    </row>
    <row r="8" spans="1:79" s="24" customFormat="1" ht="15.75">
      <c r="A8" s="317" t="s">
        <v>1816</v>
      </c>
      <c r="B8" s="406" t="s">
        <v>99</v>
      </c>
      <c r="C8" s="406" t="s">
        <v>1066</v>
      </c>
      <c r="D8" s="406" t="s">
        <v>1067</v>
      </c>
      <c r="E8" s="546"/>
      <c r="F8" s="547"/>
      <c r="G8" s="547"/>
      <c r="H8" s="548"/>
      <c r="I8" s="549"/>
      <c r="K8" s="317" t="s">
        <v>1831</v>
      </c>
      <c r="L8" s="406" t="s">
        <v>99</v>
      </c>
      <c r="M8" s="406" t="s">
        <v>680</v>
      </c>
      <c r="N8" s="406" t="s">
        <v>1068</v>
      </c>
      <c r="O8" s="546"/>
      <c r="P8" s="547"/>
      <c r="Q8" s="547"/>
      <c r="R8" s="548"/>
      <c r="S8" s="549"/>
      <c r="U8" s="317" t="s">
        <v>1840</v>
      </c>
      <c r="V8" s="406" t="s">
        <v>99</v>
      </c>
      <c r="W8" s="406" t="s">
        <v>89</v>
      </c>
      <c r="X8" s="406" t="s">
        <v>1069</v>
      </c>
      <c r="Y8" s="546"/>
      <c r="Z8" s="547"/>
      <c r="AA8" s="547"/>
      <c r="AB8" s="548"/>
      <c r="AC8" s="549"/>
      <c r="AE8" s="552" t="s">
        <v>1070</v>
      </c>
      <c r="AF8" s="553"/>
      <c r="AG8" s="553"/>
      <c r="AH8" s="503"/>
      <c r="AI8" s="546"/>
      <c r="AJ8" s="547"/>
      <c r="AK8" s="547"/>
      <c r="AL8" s="548"/>
      <c r="AM8" s="549"/>
      <c r="AO8" s="407">
        <v>6914</v>
      </c>
      <c r="AP8" s="406" t="s">
        <v>99</v>
      </c>
      <c r="AQ8" s="406" t="s">
        <v>124</v>
      </c>
      <c r="AR8" s="406" t="s">
        <v>866</v>
      </c>
      <c r="AS8" s="546"/>
      <c r="AT8" s="547"/>
      <c r="AU8" s="547"/>
      <c r="AV8" s="548"/>
      <c r="AW8" s="549"/>
      <c r="AY8" s="552" t="s">
        <v>1070</v>
      </c>
      <c r="AZ8" s="553"/>
      <c r="BA8" s="553"/>
      <c r="BB8" s="503"/>
      <c r="BC8" s="546"/>
      <c r="BD8" s="547"/>
      <c r="BE8" s="547"/>
      <c r="BF8" s="548"/>
      <c r="BG8" s="549"/>
      <c r="BI8" s="407">
        <v>81409</v>
      </c>
      <c r="BJ8" s="406" t="s">
        <v>99</v>
      </c>
      <c r="BK8" s="406" t="s">
        <v>117</v>
      </c>
      <c r="BL8" s="406" t="s">
        <v>900</v>
      </c>
      <c r="BM8" s="105"/>
      <c r="BN8" s="106"/>
      <c r="BO8" s="106"/>
      <c r="BP8" s="107"/>
      <c r="BQ8" s="549"/>
      <c r="BS8" s="556" t="s">
        <v>1070</v>
      </c>
      <c r="BT8" s="557"/>
      <c r="BU8" s="557"/>
      <c r="BV8" s="558"/>
      <c r="BW8" s="556"/>
      <c r="BX8" s="557"/>
      <c r="BY8" s="557"/>
      <c r="BZ8" s="557"/>
      <c r="CA8" s="549"/>
    </row>
    <row r="9" spans="1:79" s="24" customFormat="1" thickBot="1">
      <c r="A9" s="424" t="s">
        <v>1817</v>
      </c>
      <c r="B9" s="405" t="s">
        <v>99</v>
      </c>
      <c r="C9" s="405" t="s">
        <v>118</v>
      </c>
      <c r="D9" s="405" t="s">
        <v>1067</v>
      </c>
      <c r="E9" s="554"/>
      <c r="F9" s="553"/>
      <c r="G9" s="553"/>
      <c r="H9" s="555"/>
      <c r="I9" s="550"/>
      <c r="K9" s="424" t="s">
        <v>1832</v>
      </c>
      <c r="L9" s="405" t="s">
        <v>99</v>
      </c>
      <c r="M9" s="405" t="s">
        <v>124</v>
      </c>
      <c r="N9" s="405" t="s">
        <v>866</v>
      </c>
      <c r="O9" s="554"/>
      <c r="P9" s="553"/>
      <c r="Q9" s="553"/>
      <c r="R9" s="555"/>
      <c r="S9" s="550"/>
      <c r="U9" s="424" t="s">
        <v>1839</v>
      </c>
      <c r="V9" s="405" t="s">
        <v>99</v>
      </c>
      <c r="W9" s="405" t="s">
        <v>89</v>
      </c>
      <c r="X9" s="405" t="s">
        <v>1071</v>
      </c>
      <c r="Y9" s="554"/>
      <c r="Z9" s="553"/>
      <c r="AA9" s="553"/>
      <c r="AB9" s="555"/>
      <c r="AC9" s="550"/>
      <c r="AE9" s="404"/>
      <c r="AF9" s="405"/>
      <c r="AG9" s="405"/>
      <c r="AH9" s="405"/>
      <c r="AI9" s="414" t="s">
        <v>1072</v>
      </c>
      <c r="AJ9" s="108" t="s">
        <v>1073</v>
      </c>
      <c r="AK9" s="405">
        <v>2</v>
      </c>
      <c r="AL9" s="313">
        <v>244225</v>
      </c>
      <c r="AM9" s="550"/>
      <c r="AO9" s="404">
        <v>5378</v>
      </c>
      <c r="AP9" s="405" t="s">
        <v>99</v>
      </c>
      <c r="AQ9" s="405" t="s">
        <v>680</v>
      </c>
      <c r="AR9" s="405" t="s">
        <v>880</v>
      </c>
      <c r="AS9" s="554"/>
      <c r="AT9" s="553"/>
      <c r="AU9" s="553"/>
      <c r="AV9" s="555"/>
      <c r="AW9" s="550"/>
      <c r="AY9" s="404"/>
      <c r="AZ9" s="405"/>
      <c r="BA9" s="405"/>
      <c r="BB9" s="405"/>
      <c r="BC9" s="408" t="s">
        <v>1074</v>
      </c>
      <c r="BD9" s="405" t="s">
        <v>89</v>
      </c>
      <c r="BE9" s="405" t="s">
        <v>99</v>
      </c>
      <c r="BF9" s="412">
        <v>79362</v>
      </c>
      <c r="BG9" s="550"/>
      <c r="BI9" s="404">
        <v>80641</v>
      </c>
      <c r="BJ9" s="405" t="s">
        <v>99</v>
      </c>
      <c r="BK9" s="405" t="s">
        <v>91</v>
      </c>
      <c r="BL9" s="405" t="s">
        <v>1075</v>
      </c>
      <c r="BM9" s="105"/>
      <c r="BN9" s="106"/>
      <c r="BO9" s="106"/>
      <c r="BP9" s="107"/>
      <c r="BQ9" s="550"/>
      <c r="BS9" s="559"/>
      <c r="BT9" s="560"/>
      <c r="BU9" s="560"/>
      <c r="BV9" s="561"/>
      <c r="BW9" s="559" t="s">
        <v>1070</v>
      </c>
      <c r="BX9" s="560"/>
      <c r="BY9" s="560"/>
      <c r="BZ9" s="560"/>
      <c r="CA9" s="551"/>
    </row>
    <row r="10" spans="1:79" s="24" customFormat="1" thickBot="1">
      <c r="A10" s="424" t="s">
        <v>1818</v>
      </c>
      <c r="B10" s="405" t="s">
        <v>99</v>
      </c>
      <c r="C10" s="405" t="s">
        <v>89</v>
      </c>
      <c r="D10" s="405" t="s">
        <v>1076</v>
      </c>
      <c r="E10" s="554"/>
      <c r="F10" s="553"/>
      <c r="G10" s="553"/>
      <c r="H10" s="555"/>
      <c r="I10" s="550"/>
      <c r="K10" s="424" t="s">
        <v>1833</v>
      </c>
      <c r="L10" s="405" t="s">
        <v>99</v>
      </c>
      <c r="M10" s="405" t="s">
        <v>680</v>
      </c>
      <c r="N10" s="405" t="s">
        <v>880</v>
      </c>
      <c r="O10" s="554"/>
      <c r="P10" s="553"/>
      <c r="Q10" s="553"/>
      <c r="R10" s="555"/>
      <c r="S10" s="550"/>
      <c r="U10" s="424" t="s">
        <v>1838</v>
      </c>
      <c r="V10" s="405" t="s">
        <v>99</v>
      </c>
      <c r="W10" s="405" t="s">
        <v>89</v>
      </c>
      <c r="X10" s="405" t="s">
        <v>1077</v>
      </c>
      <c r="Y10" s="554"/>
      <c r="Z10" s="553"/>
      <c r="AA10" s="553"/>
      <c r="AB10" s="555"/>
      <c r="AC10" s="550"/>
      <c r="AE10" s="404"/>
      <c r="AF10" s="405"/>
      <c r="AG10" s="405"/>
      <c r="AH10" s="405"/>
      <c r="AI10" s="414" t="s">
        <v>1078</v>
      </c>
      <c r="AJ10" s="108" t="s">
        <v>1073</v>
      </c>
      <c r="AK10" s="405">
        <v>2</v>
      </c>
      <c r="AL10" s="313" t="s">
        <v>1841</v>
      </c>
      <c r="AM10" s="550"/>
      <c r="AO10" s="404">
        <v>3330</v>
      </c>
      <c r="AP10" s="405" t="s">
        <v>99</v>
      </c>
      <c r="AQ10" s="405" t="s">
        <v>91</v>
      </c>
      <c r="AR10" s="405" t="s">
        <v>1079</v>
      </c>
      <c r="AS10" s="554"/>
      <c r="AT10" s="553"/>
      <c r="AU10" s="553"/>
      <c r="AV10" s="555"/>
      <c r="AW10" s="550"/>
      <c r="AY10" s="409"/>
      <c r="AZ10" s="410"/>
      <c r="BA10" s="410"/>
      <c r="BB10" s="410"/>
      <c r="BC10" s="164" t="s">
        <v>1080</v>
      </c>
      <c r="BD10" s="410" t="s">
        <v>89</v>
      </c>
      <c r="BE10" s="410" t="s">
        <v>99</v>
      </c>
      <c r="BF10" s="413">
        <v>81666</v>
      </c>
      <c r="BG10" s="551"/>
      <c r="BI10" s="404">
        <v>79873</v>
      </c>
      <c r="BJ10" s="405" t="s">
        <v>99</v>
      </c>
      <c r="BK10" s="405" t="s">
        <v>118</v>
      </c>
      <c r="BL10" s="405" t="s">
        <v>1081</v>
      </c>
      <c r="BM10" s="105"/>
      <c r="BN10" s="106"/>
      <c r="BO10" s="106"/>
      <c r="BP10" s="107"/>
      <c r="BQ10" s="550"/>
    </row>
    <row r="11" spans="1:79" s="24" customFormat="1" ht="15.75">
      <c r="A11" s="424" t="s">
        <v>1819</v>
      </c>
      <c r="B11" s="405" t="s">
        <v>99</v>
      </c>
      <c r="C11" s="405" t="s">
        <v>89</v>
      </c>
      <c r="D11" s="405" t="s">
        <v>1082</v>
      </c>
      <c r="E11" s="554"/>
      <c r="F11" s="553"/>
      <c r="G11" s="553"/>
      <c r="H11" s="555"/>
      <c r="I11" s="550"/>
      <c r="K11" s="424" t="s">
        <v>1830</v>
      </c>
      <c r="L11" s="405" t="s">
        <v>99</v>
      </c>
      <c r="M11" s="405" t="s">
        <v>91</v>
      </c>
      <c r="N11" s="405" t="s">
        <v>1079</v>
      </c>
      <c r="O11" s="554"/>
      <c r="P11" s="553"/>
      <c r="Q11" s="553"/>
      <c r="R11" s="555"/>
      <c r="S11" s="550"/>
      <c r="U11" s="424" t="s">
        <v>1837</v>
      </c>
      <c r="V11" s="405" t="s">
        <v>99</v>
      </c>
      <c r="W11" s="405" t="s">
        <v>89</v>
      </c>
      <c r="X11" s="405" t="s">
        <v>1083</v>
      </c>
      <c r="Y11" s="554"/>
      <c r="Z11" s="553"/>
      <c r="AA11" s="553"/>
      <c r="AB11" s="555"/>
      <c r="AC11" s="550"/>
      <c r="AE11" s="404"/>
      <c r="AF11" s="405"/>
      <c r="AG11" s="405"/>
      <c r="AH11" s="405"/>
      <c r="AI11" s="414" t="s">
        <v>1084</v>
      </c>
      <c r="AJ11" s="108" t="s">
        <v>1073</v>
      </c>
      <c r="AK11" s="405">
        <v>2</v>
      </c>
      <c r="AL11" s="313" t="s">
        <v>1842</v>
      </c>
      <c r="AM11" s="550"/>
      <c r="AO11" s="552"/>
      <c r="AP11" s="553"/>
      <c r="AQ11" s="553"/>
      <c r="AR11" s="555"/>
      <c r="AS11" s="408" t="s">
        <v>881</v>
      </c>
      <c r="AT11" s="405" t="s">
        <v>117</v>
      </c>
      <c r="AU11" s="405" t="s">
        <v>99</v>
      </c>
      <c r="AV11" s="412">
        <v>7682</v>
      </c>
      <c r="AW11" s="550"/>
      <c r="BI11" s="404">
        <v>78593</v>
      </c>
      <c r="BJ11" s="406" t="s">
        <v>99</v>
      </c>
      <c r="BK11" s="405" t="s">
        <v>1066</v>
      </c>
      <c r="BL11" s="405" t="s">
        <v>1085</v>
      </c>
      <c r="BM11" s="408"/>
      <c r="BN11" s="405"/>
      <c r="BO11" s="405"/>
      <c r="BP11" s="412"/>
      <c r="BQ11" s="550"/>
    </row>
    <row r="12" spans="1:79" s="24" customFormat="1" thickBot="1">
      <c r="A12" s="404"/>
      <c r="B12" s="405"/>
      <c r="C12" s="405"/>
      <c r="D12" s="405"/>
      <c r="E12" s="408" t="s">
        <v>1086</v>
      </c>
      <c r="F12" s="405" t="s">
        <v>143</v>
      </c>
      <c r="G12" s="405" t="s">
        <v>99</v>
      </c>
      <c r="H12" s="313" t="s">
        <v>1820</v>
      </c>
      <c r="I12" s="550"/>
      <c r="K12" s="562"/>
      <c r="L12" s="563"/>
      <c r="M12" s="563"/>
      <c r="N12" s="564"/>
      <c r="O12" s="565" t="s">
        <v>1070</v>
      </c>
      <c r="P12" s="563"/>
      <c r="Q12" s="563"/>
      <c r="R12" s="566"/>
      <c r="S12" s="551"/>
      <c r="U12" s="424" t="s">
        <v>1836</v>
      </c>
      <c r="V12" s="405" t="s">
        <v>99</v>
      </c>
      <c r="W12" s="405" t="s">
        <v>89</v>
      </c>
      <c r="X12" s="108" t="s">
        <v>1087</v>
      </c>
      <c r="Y12" s="554"/>
      <c r="Z12" s="553"/>
      <c r="AA12" s="553"/>
      <c r="AB12" s="555"/>
      <c r="AC12" s="550"/>
      <c r="AE12" s="404"/>
      <c r="AF12" s="405"/>
      <c r="AG12" s="405"/>
      <c r="AH12" s="405"/>
      <c r="AI12" s="414" t="s">
        <v>1088</v>
      </c>
      <c r="AJ12" s="108" t="s">
        <v>1073</v>
      </c>
      <c r="AK12" s="405">
        <v>2</v>
      </c>
      <c r="AL12" s="313" t="s">
        <v>1843</v>
      </c>
      <c r="AM12" s="550"/>
      <c r="AO12" s="552"/>
      <c r="AP12" s="553"/>
      <c r="AQ12" s="553"/>
      <c r="AR12" s="555"/>
      <c r="AS12" s="408" t="s">
        <v>1089</v>
      </c>
      <c r="AT12" s="405" t="s">
        <v>124</v>
      </c>
      <c r="AU12" s="405" t="s">
        <v>99</v>
      </c>
      <c r="AV12" s="412">
        <v>9474</v>
      </c>
      <c r="AW12" s="550"/>
      <c r="BI12" s="111"/>
      <c r="BJ12" s="106"/>
      <c r="BK12" s="106"/>
      <c r="BL12" s="314"/>
      <c r="BM12" s="408" t="s">
        <v>906</v>
      </c>
      <c r="BN12" s="405" t="s">
        <v>680</v>
      </c>
      <c r="BO12" s="405" t="s">
        <v>99</v>
      </c>
      <c r="BP12" s="412">
        <v>86017</v>
      </c>
      <c r="BQ12" s="550"/>
    </row>
    <row r="13" spans="1:79" s="24" customFormat="1" thickBot="1">
      <c r="A13" s="552"/>
      <c r="B13" s="553"/>
      <c r="C13" s="553"/>
      <c r="D13" s="503"/>
      <c r="E13" s="408" t="s">
        <v>1090</v>
      </c>
      <c r="F13" s="405" t="s">
        <v>1091</v>
      </c>
      <c r="G13" s="405" t="s">
        <v>99</v>
      </c>
      <c r="H13" s="313" t="s">
        <v>1828</v>
      </c>
      <c r="I13" s="550"/>
      <c r="U13" s="424" t="s">
        <v>1835</v>
      </c>
      <c r="V13" s="405" t="s">
        <v>99</v>
      </c>
      <c r="W13" s="405" t="s">
        <v>89</v>
      </c>
      <c r="X13" s="108" t="s">
        <v>1092</v>
      </c>
      <c r="Y13" s="554"/>
      <c r="Z13" s="553"/>
      <c r="AA13" s="553"/>
      <c r="AB13" s="555"/>
      <c r="AC13" s="550"/>
      <c r="AE13" s="562"/>
      <c r="AF13" s="563"/>
      <c r="AG13" s="563"/>
      <c r="AH13" s="566"/>
      <c r="AI13" s="315" t="s">
        <v>1093</v>
      </c>
      <c r="AJ13" s="110" t="s">
        <v>1073</v>
      </c>
      <c r="AK13" s="410">
        <v>2</v>
      </c>
      <c r="AL13" s="316">
        <v>241921</v>
      </c>
      <c r="AM13" s="551"/>
      <c r="AO13" s="552"/>
      <c r="AP13" s="553"/>
      <c r="AQ13" s="553"/>
      <c r="AR13" s="555"/>
      <c r="AS13" s="408" t="s">
        <v>1089</v>
      </c>
      <c r="AT13" s="405" t="s">
        <v>680</v>
      </c>
      <c r="AU13" s="405" t="s">
        <v>99</v>
      </c>
      <c r="AV13" s="412">
        <v>14082</v>
      </c>
      <c r="AW13" s="550"/>
      <c r="BI13" s="112"/>
      <c r="BJ13" s="113"/>
      <c r="BK13" s="113"/>
      <c r="BL13" s="114"/>
      <c r="BM13" s="164" t="s">
        <v>1094</v>
      </c>
      <c r="BN13" s="410" t="s">
        <v>118</v>
      </c>
      <c r="BO13" s="410" t="s">
        <v>99</v>
      </c>
      <c r="BP13" s="413">
        <v>86529</v>
      </c>
      <c r="BQ13" s="551"/>
    </row>
    <row r="14" spans="1:79" s="24" customFormat="1" thickBot="1">
      <c r="A14" s="552"/>
      <c r="B14" s="553"/>
      <c r="C14" s="553"/>
      <c r="D14" s="503"/>
      <c r="E14" s="408" t="s">
        <v>1095</v>
      </c>
      <c r="F14" s="420">
        <v>5000</v>
      </c>
      <c r="G14" s="405" t="s">
        <v>99</v>
      </c>
      <c r="H14" s="313" t="s">
        <v>1827</v>
      </c>
      <c r="I14" s="550"/>
      <c r="U14" s="424" t="s">
        <v>1834</v>
      </c>
      <c r="V14" s="405" t="s">
        <v>99</v>
      </c>
      <c r="W14" s="405" t="s">
        <v>89</v>
      </c>
      <c r="X14" s="108" t="s">
        <v>1096</v>
      </c>
      <c r="Y14" s="554"/>
      <c r="Z14" s="553"/>
      <c r="AA14" s="553"/>
      <c r="AB14" s="555"/>
      <c r="AC14" s="550"/>
      <c r="AO14" s="559"/>
      <c r="AP14" s="560"/>
      <c r="AQ14" s="560"/>
      <c r="AR14" s="561"/>
      <c r="AS14" s="164" t="s">
        <v>1068</v>
      </c>
      <c r="AT14" s="410" t="s">
        <v>93</v>
      </c>
      <c r="AU14" s="410" t="s">
        <v>99</v>
      </c>
      <c r="AV14" s="413">
        <v>9986</v>
      </c>
      <c r="AW14" s="551"/>
    </row>
    <row r="15" spans="1:79" s="24" customFormat="1" thickBot="1">
      <c r="A15" s="552"/>
      <c r="B15" s="553"/>
      <c r="C15" s="553"/>
      <c r="D15" s="503"/>
      <c r="E15" s="408" t="s">
        <v>1097</v>
      </c>
      <c r="F15" s="405" t="s">
        <v>89</v>
      </c>
      <c r="G15" s="405" t="s">
        <v>99</v>
      </c>
      <c r="H15" s="313" t="s">
        <v>1826</v>
      </c>
      <c r="I15" s="550"/>
      <c r="U15" s="112"/>
      <c r="V15" s="113"/>
      <c r="W15" s="113"/>
      <c r="X15" s="411"/>
      <c r="Y15" s="565" t="s">
        <v>1070</v>
      </c>
      <c r="Z15" s="563"/>
      <c r="AA15" s="563"/>
      <c r="AB15" s="566"/>
      <c r="AC15" s="551"/>
    </row>
    <row r="16" spans="1:79" s="24" customFormat="1" ht="15.75">
      <c r="A16" s="552"/>
      <c r="B16" s="553"/>
      <c r="C16" s="553"/>
      <c r="D16" s="503"/>
      <c r="E16" s="408" t="s">
        <v>1098</v>
      </c>
      <c r="F16" s="405" t="s">
        <v>89</v>
      </c>
      <c r="G16" s="405" t="s">
        <v>99</v>
      </c>
      <c r="H16" s="313" t="s">
        <v>1825</v>
      </c>
      <c r="I16" s="550"/>
    </row>
    <row r="17" spans="1:79" s="24" customFormat="1" ht="15.75">
      <c r="A17" s="552"/>
      <c r="B17" s="553"/>
      <c r="C17" s="553"/>
      <c r="D17" s="503"/>
      <c r="E17" s="408" t="s">
        <v>1099</v>
      </c>
      <c r="F17" s="405" t="s">
        <v>124</v>
      </c>
      <c r="G17" s="405" t="s">
        <v>99</v>
      </c>
      <c r="H17" s="313" t="s">
        <v>1824</v>
      </c>
      <c r="I17" s="550"/>
    </row>
    <row r="18" spans="1:79" s="24" customFormat="1" ht="15.75">
      <c r="A18" s="552"/>
      <c r="B18" s="553"/>
      <c r="C18" s="553"/>
      <c r="D18" s="503"/>
      <c r="E18" s="408" t="s">
        <v>1100</v>
      </c>
      <c r="F18" s="405" t="s">
        <v>678</v>
      </c>
      <c r="G18" s="405" t="s">
        <v>99</v>
      </c>
      <c r="H18" s="313" t="s">
        <v>1823</v>
      </c>
      <c r="I18" s="550"/>
    </row>
    <row r="19" spans="1:79" s="24" customFormat="1" thickBot="1">
      <c r="A19" s="562"/>
      <c r="B19" s="563"/>
      <c r="C19" s="563"/>
      <c r="D19" s="564"/>
      <c r="E19" s="164" t="s">
        <v>1101</v>
      </c>
      <c r="F19" s="410" t="s">
        <v>1102</v>
      </c>
      <c r="G19" s="410" t="s">
        <v>99</v>
      </c>
      <c r="H19" s="316" t="s">
        <v>1822</v>
      </c>
      <c r="I19" s="551"/>
    </row>
    <row r="20" spans="1:79" s="24" customFormat="1" ht="15.75">
      <c r="J20" s="401"/>
    </row>
    <row r="21" spans="1:79" s="24" customFormat="1" ht="17.25" customHeight="1" thickBot="1">
      <c r="A21" s="401" t="s">
        <v>1103</v>
      </c>
      <c r="B21" s="401"/>
      <c r="C21" s="401"/>
      <c r="D21" s="401"/>
      <c r="E21" s="401"/>
      <c r="F21" s="401"/>
      <c r="G21" s="401"/>
      <c r="H21" s="401"/>
      <c r="I21" s="401"/>
      <c r="K21" s="401"/>
      <c r="L21" s="401"/>
      <c r="M21" s="401"/>
    </row>
    <row r="22" spans="1:79" s="24" customFormat="1" thickBot="1">
      <c r="A22" s="538" t="s">
        <v>1104</v>
      </c>
      <c r="B22" s="539"/>
      <c r="C22" s="539"/>
      <c r="D22" s="539"/>
      <c r="E22" s="539"/>
      <c r="F22" s="539"/>
      <c r="G22" s="539"/>
      <c r="H22" s="540"/>
      <c r="K22" s="538" t="s">
        <v>1105</v>
      </c>
      <c r="L22" s="539"/>
      <c r="M22" s="539"/>
      <c r="N22" s="539"/>
      <c r="O22" s="539"/>
      <c r="P22" s="539"/>
      <c r="Q22" s="539"/>
      <c r="R22" s="540"/>
      <c r="U22" s="538" t="s">
        <v>1106</v>
      </c>
      <c r="V22" s="539"/>
      <c r="W22" s="539"/>
      <c r="X22" s="539"/>
      <c r="Y22" s="539"/>
      <c r="Z22" s="539"/>
      <c r="AA22" s="539"/>
      <c r="AB22" s="540"/>
      <c r="AE22" s="538" t="s">
        <v>1107</v>
      </c>
      <c r="AF22" s="539"/>
      <c r="AG22" s="539"/>
      <c r="AH22" s="539"/>
      <c r="AI22" s="539"/>
      <c r="AJ22" s="539"/>
      <c r="AK22" s="539"/>
      <c r="AL22" s="540"/>
      <c r="AO22" s="538" t="s">
        <v>1108</v>
      </c>
      <c r="AP22" s="539"/>
      <c r="AQ22" s="539"/>
      <c r="AR22" s="539"/>
      <c r="AS22" s="539"/>
      <c r="AT22" s="539"/>
      <c r="AU22" s="539"/>
      <c r="AV22" s="540"/>
      <c r="AY22" s="538" t="s">
        <v>1109</v>
      </c>
      <c r="AZ22" s="539"/>
      <c r="BA22" s="539"/>
      <c r="BB22" s="539"/>
      <c r="BC22" s="539"/>
      <c r="BD22" s="539"/>
      <c r="BE22" s="539"/>
      <c r="BF22" s="540"/>
      <c r="BI22" s="538" t="s">
        <v>1110</v>
      </c>
      <c r="BJ22" s="539"/>
      <c r="BK22" s="539"/>
      <c r="BL22" s="539"/>
      <c r="BM22" s="539"/>
      <c r="BN22" s="539"/>
      <c r="BO22" s="539"/>
      <c r="BP22" s="540"/>
      <c r="BS22" s="538" t="s">
        <v>1111</v>
      </c>
      <c r="BT22" s="539"/>
      <c r="BU22" s="539"/>
      <c r="BV22" s="539"/>
      <c r="BW22" s="539"/>
      <c r="BX22" s="539"/>
      <c r="BY22" s="539"/>
      <c r="BZ22" s="540"/>
    </row>
    <row r="23" spans="1:79" s="24" customFormat="1" ht="32.25" thickBot="1">
      <c r="A23" s="541" t="s">
        <v>116</v>
      </c>
      <c r="B23" s="542"/>
      <c r="C23" s="542"/>
      <c r="D23" s="543"/>
      <c r="E23" s="544" t="s">
        <v>119</v>
      </c>
      <c r="F23" s="542"/>
      <c r="G23" s="542"/>
      <c r="H23" s="545"/>
      <c r="I23" s="97" t="s">
        <v>1058</v>
      </c>
      <c r="K23" s="541" t="s">
        <v>116</v>
      </c>
      <c r="L23" s="542"/>
      <c r="M23" s="542"/>
      <c r="N23" s="543"/>
      <c r="O23" s="544" t="s">
        <v>119</v>
      </c>
      <c r="P23" s="542"/>
      <c r="Q23" s="542"/>
      <c r="R23" s="545"/>
      <c r="S23" s="97" t="s">
        <v>1059</v>
      </c>
      <c r="U23" s="541" t="s">
        <v>116</v>
      </c>
      <c r="V23" s="542"/>
      <c r="W23" s="542"/>
      <c r="X23" s="543"/>
      <c r="Y23" s="544" t="s">
        <v>119</v>
      </c>
      <c r="Z23" s="542"/>
      <c r="AA23" s="542"/>
      <c r="AB23" s="545"/>
      <c r="AC23" s="97" t="s">
        <v>1060</v>
      </c>
      <c r="AE23" s="541" t="s">
        <v>116</v>
      </c>
      <c r="AF23" s="542"/>
      <c r="AG23" s="542"/>
      <c r="AH23" s="543"/>
      <c r="AI23" s="544" t="s">
        <v>119</v>
      </c>
      <c r="AJ23" s="542"/>
      <c r="AK23" s="542"/>
      <c r="AL23" s="545"/>
      <c r="AM23" s="97" t="s">
        <v>1061</v>
      </c>
      <c r="AO23" s="541" t="s">
        <v>116</v>
      </c>
      <c r="AP23" s="542"/>
      <c r="AQ23" s="542"/>
      <c r="AR23" s="543"/>
      <c r="AS23" s="544" t="s">
        <v>119</v>
      </c>
      <c r="AT23" s="542"/>
      <c r="AU23" s="542"/>
      <c r="AV23" s="545"/>
      <c r="AW23" s="97" t="s">
        <v>1062</v>
      </c>
      <c r="AY23" s="541" t="s">
        <v>116</v>
      </c>
      <c r="AZ23" s="542"/>
      <c r="BA23" s="542"/>
      <c r="BB23" s="543"/>
      <c r="BC23" s="544" t="s">
        <v>119</v>
      </c>
      <c r="BD23" s="542"/>
      <c r="BE23" s="542"/>
      <c r="BF23" s="545"/>
      <c r="BG23" s="97" t="s">
        <v>1063</v>
      </c>
      <c r="BI23" s="541" t="s">
        <v>116</v>
      </c>
      <c r="BJ23" s="542"/>
      <c r="BK23" s="542"/>
      <c r="BL23" s="543"/>
      <c r="BM23" s="544" t="s">
        <v>119</v>
      </c>
      <c r="BN23" s="542"/>
      <c r="BO23" s="542"/>
      <c r="BP23" s="545"/>
      <c r="BQ23" s="97" t="s">
        <v>1064</v>
      </c>
      <c r="BS23" s="541" t="s">
        <v>116</v>
      </c>
      <c r="BT23" s="542"/>
      <c r="BU23" s="542"/>
      <c r="BV23" s="543"/>
      <c r="BW23" s="544" t="s">
        <v>119</v>
      </c>
      <c r="BX23" s="542"/>
      <c r="BY23" s="542"/>
      <c r="BZ23" s="545"/>
      <c r="CA23" s="97" t="s">
        <v>1065</v>
      </c>
    </row>
    <row r="24" spans="1:79" s="24" customFormat="1" ht="111" thickBot="1">
      <c r="A24" s="404" t="s">
        <v>1112</v>
      </c>
      <c r="B24" s="405" t="s">
        <v>125</v>
      </c>
      <c r="C24" s="405" t="s">
        <v>122</v>
      </c>
      <c r="D24" s="405" t="s">
        <v>110</v>
      </c>
      <c r="E24" s="408" t="s">
        <v>110</v>
      </c>
      <c r="F24" s="405" t="s">
        <v>122</v>
      </c>
      <c r="G24" s="405" t="s">
        <v>125</v>
      </c>
      <c r="H24" s="412" t="s">
        <v>1112</v>
      </c>
      <c r="I24" s="439" t="s">
        <v>635</v>
      </c>
      <c r="K24" s="404" t="s">
        <v>1112</v>
      </c>
      <c r="L24" s="405" t="s">
        <v>125</v>
      </c>
      <c r="M24" s="405" t="s">
        <v>122</v>
      </c>
      <c r="N24" s="405" t="s">
        <v>110</v>
      </c>
      <c r="O24" s="408" t="s">
        <v>110</v>
      </c>
      <c r="P24" s="405" t="s">
        <v>122</v>
      </c>
      <c r="Q24" s="405" t="s">
        <v>125</v>
      </c>
      <c r="R24" s="412" t="s">
        <v>1112</v>
      </c>
      <c r="S24" s="439" t="s">
        <v>635</v>
      </c>
      <c r="U24" s="404" t="s">
        <v>1112</v>
      </c>
      <c r="V24" s="405" t="s">
        <v>125</v>
      </c>
      <c r="W24" s="405" t="s">
        <v>122</v>
      </c>
      <c r="X24" s="405" t="s">
        <v>110</v>
      </c>
      <c r="Y24" s="408" t="s">
        <v>110</v>
      </c>
      <c r="Z24" s="405" t="s">
        <v>122</v>
      </c>
      <c r="AA24" s="405" t="s">
        <v>125</v>
      </c>
      <c r="AB24" s="412" t="s">
        <v>1112</v>
      </c>
      <c r="AC24" s="439" t="s">
        <v>635</v>
      </c>
      <c r="AE24" s="404" t="s">
        <v>1112</v>
      </c>
      <c r="AF24" s="405" t="s">
        <v>125</v>
      </c>
      <c r="AG24" s="405" t="s">
        <v>122</v>
      </c>
      <c r="AH24" s="405" t="s">
        <v>110</v>
      </c>
      <c r="AI24" s="408" t="s">
        <v>110</v>
      </c>
      <c r="AJ24" s="405" t="s">
        <v>122</v>
      </c>
      <c r="AK24" s="405" t="s">
        <v>125</v>
      </c>
      <c r="AL24" s="412" t="s">
        <v>1112</v>
      </c>
      <c r="AM24" s="439" t="s">
        <v>635</v>
      </c>
      <c r="AO24" s="404" t="s">
        <v>1112</v>
      </c>
      <c r="AP24" s="405" t="s">
        <v>125</v>
      </c>
      <c r="AQ24" s="405" t="s">
        <v>122</v>
      </c>
      <c r="AR24" s="405" t="s">
        <v>110</v>
      </c>
      <c r="AS24" s="408" t="s">
        <v>110</v>
      </c>
      <c r="AT24" s="405" t="s">
        <v>122</v>
      </c>
      <c r="AU24" s="405" t="s">
        <v>125</v>
      </c>
      <c r="AV24" s="412" t="s">
        <v>1112</v>
      </c>
      <c r="AW24" s="439" t="s">
        <v>635</v>
      </c>
      <c r="AY24" s="404" t="s">
        <v>1112</v>
      </c>
      <c r="AZ24" s="405" t="s">
        <v>125</v>
      </c>
      <c r="BA24" s="405" t="s">
        <v>122</v>
      </c>
      <c r="BB24" s="405" t="s">
        <v>110</v>
      </c>
      <c r="BC24" s="408" t="s">
        <v>110</v>
      </c>
      <c r="BD24" s="405" t="s">
        <v>122</v>
      </c>
      <c r="BE24" s="405" t="s">
        <v>125</v>
      </c>
      <c r="BF24" s="412" t="s">
        <v>1112</v>
      </c>
      <c r="BG24" s="439" t="s">
        <v>635</v>
      </c>
      <c r="BI24" s="404" t="s">
        <v>1112</v>
      </c>
      <c r="BJ24" s="405" t="s">
        <v>125</v>
      </c>
      <c r="BK24" s="405" t="s">
        <v>122</v>
      </c>
      <c r="BL24" s="405" t="s">
        <v>110</v>
      </c>
      <c r="BM24" s="408" t="s">
        <v>110</v>
      </c>
      <c r="BN24" s="405" t="s">
        <v>122</v>
      </c>
      <c r="BO24" s="405" t="s">
        <v>125</v>
      </c>
      <c r="BP24" s="412" t="s">
        <v>1112</v>
      </c>
      <c r="BQ24" s="439" t="s">
        <v>635</v>
      </c>
      <c r="BS24" s="404" t="s">
        <v>1112</v>
      </c>
      <c r="BT24" s="405" t="s">
        <v>125</v>
      </c>
      <c r="BU24" s="405" t="s">
        <v>122</v>
      </c>
      <c r="BV24" s="405" t="s">
        <v>110</v>
      </c>
      <c r="BW24" s="408" t="s">
        <v>110</v>
      </c>
      <c r="BX24" s="405" t="s">
        <v>122</v>
      </c>
      <c r="BY24" s="405" t="s">
        <v>125</v>
      </c>
      <c r="BZ24" s="412" t="s">
        <v>1112</v>
      </c>
      <c r="CA24" s="439" t="s">
        <v>635</v>
      </c>
    </row>
    <row r="25" spans="1:79" s="24" customFormat="1" ht="15.75">
      <c r="A25" s="552" t="s">
        <v>1070</v>
      </c>
      <c r="B25" s="553"/>
      <c r="C25" s="553"/>
      <c r="D25" s="503"/>
      <c r="E25" s="554"/>
      <c r="F25" s="553"/>
      <c r="G25" s="553"/>
      <c r="H25" s="555"/>
      <c r="I25" s="549"/>
      <c r="K25" s="317" t="s">
        <v>1844</v>
      </c>
      <c r="L25" s="406">
        <v>6011</v>
      </c>
      <c r="M25" s="406" t="s">
        <v>1113</v>
      </c>
      <c r="N25" s="406" t="s">
        <v>866</v>
      </c>
      <c r="O25" s="554"/>
      <c r="P25" s="553"/>
      <c r="Q25" s="553"/>
      <c r="R25" s="555"/>
      <c r="S25" s="549"/>
      <c r="U25" s="552" t="s">
        <v>1070</v>
      </c>
      <c r="V25" s="553"/>
      <c r="W25" s="553"/>
      <c r="X25" s="503"/>
      <c r="Y25" s="554"/>
      <c r="Z25" s="553"/>
      <c r="AA25" s="553"/>
      <c r="AB25" s="555"/>
      <c r="AC25" s="549"/>
      <c r="AE25" s="552" t="s">
        <v>1070</v>
      </c>
      <c r="AF25" s="553"/>
      <c r="AG25" s="553"/>
      <c r="AH25" s="503"/>
      <c r="AI25" s="554"/>
      <c r="AJ25" s="553"/>
      <c r="AK25" s="553"/>
      <c r="AL25" s="555"/>
      <c r="AM25" s="549"/>
      <c r="AO25" s="552" t="s">
        <v>1070</v>
      </c>
      <c r="AP25" s="553"/>
      <c r="AQ25" s="553"/>
      <c r="AR25" s="503"/>
      <c r="AS25" s="554"/>
      <c r="AT25" s="553"/>
      <c r="AU25" s="553"/>
      <c r="AV25" s="555"/>
      <c r="AW25" s="549"/>
      <c r="AY25" s="552" t="s">
        <v>1070</v>
      </c>
      <c r="AZ25" s="553"/>
      <c r="BA25" s="553"/>
      <c r="BB25" s="503"/>
      <c r="BC25" s="554"/>
      <c r="BD25" s="553"/>
      <c r="BE25" s="553"/>
      <c r="BF25" s="555"/>
      <c r="BG25" s="549"/>
      <c r="BI25" s="552" t="s">
        <v>1070</v>
      </c>
      <c r="BJ25" s="553"/>
      <c r="BK25" s="553"/>
      <c r="BL25" s="503"/>
      <c r="BM25" s="554"/>
      <c r="BN25" s="553"/>
      <c r="BO25" s="553"/>
      <c r="BP25" s="555"/>
      <c r="BQ25" s="549"/>
      <c r="BS25" s="552" t="s">
        <v>1070</v>
      </c>
      <c r="BT25" s="553"/>
      <c r="BU25" s="553"/>
      <c r="BV25" s="503"/>
      <c r="BW25" s="554"/>
      <c r="BX25" s="553"/>
      <c r="BY25" s="553"/>
      <c r="BZ25" s="555"/>
      <c r="CA25" s="549"/>
    </row>
    <row r="26" spans="1:79" s="24" customFormat="1" thickBot="1">
      <c r="A26" s="562"/>
      <c r="B26" s="563"/>
      <c r="C26" s="563"/>
      <c r="D26" s="564"/>
      <c r="E26" s="565" t="s">
        <v>1070</v>
      </c>
      <c r="F26" s="563"/>
      <c r="G26" s="563"/>
      <c r="H26" s="566"/>
      <c r="I26" s="551"/>
      <c r="K26" s="424" t="s">
        <v>1845</v>
      </c>
      <c r="L26" s="405">
        <v>6601</v>
      </c>
      <c r="M26" s="405" t="s">
        <v>1114</v>
      </c>
      <c r="N26" s="405" t="s">
        <v>1079</v>
      </c>
      <c r="O26" s="554"/>
      <c r="P26" s="553"/>
      <c r="Q26" s="553"/>
      <c r="R26" s="555"/>
      <c r="S26" s="550"/>
      <c r="U26" s="562"/>
      <c r="V26" s="563"/>
      <c r="W26" s="563"/>
      <c r="X26" s="564"/>
      <c r="Y26" s="565" t="s">
        <v>1070</v>
      </c>
      <c r="Z26" s="563"/>
      <c r="AA26" s="563"/>
      <c r="AB26" s="566"/>
      <c r="AC26" s="551"/>
      <c r="AE26" s="562"/>
      <c r="AF26" s="563"/>
      <c r="AG26" s="563"/>
      <c r="AH26" s="564"/>
      <c r="AI26" s="565" t="s">
        <v>1070</v>
      </c>
      <c r="AJ26" s="563"/>
      <c r="AK26" s="563"/>
      <c r="AL26" s="566"/>
      <c r="AM26" s="551"/>
      <c r="AO26" s="562"/>
      <c r="AP26" s="563"/>
      <c r="AQ26" s="563"/>
      <c r="AR26" s="564"/>
      <c r="AS26" s="565" t="s">
        <v>1070</v>
      </c>
      <c r="AT26" s="563"/>
      <c r="AU26" s="563"/>
      <c r="AV26" s="566"/>
      <c r="AW26" s="551"/>
      <c r="AY26" s="562"/>
      <c r="AZ26" s="563"/>
      <c r="BA26" s="563"/>
      <c r="BB26" s="564"/>
      <c r="BC26" s="565" t="s">
        <v>1070</v>
      </c>
      <c r="BD26" s="563"/>
      <c r="BE26" s="563"/>
      <c r="BF26" s="566"/>
      <c r="BG26" s="551"/>
      <c r="BI26" s="562"/>
      <c r="BJ26" s="563"/>
      <c r="BK26" s="563"/>
      <c r="BL26" s="564"/>
      <c r="BM26" s="565" t="s">
        <v>1070</v>
      </c>
      <c r="BN26" s="563"/>
      <c r="BO26" s="563"/>
      <c r="BP26" s="566"/>
      <c r="BQ26" s="551"/>
      <c r="BS26" s="562"/>
      <c r="BT26" s="563"/>
      <c r="BU26" s="563"/>
      <c r="BV26" s="564"/>
      <c r="BW26" s="565" t="s">
        <v>1070</v>
      </c>
      <c r="BX26" s="563"/>
      <c r="BY26" s="563"/>
      <c r="BZ26" s="566"/>
      <c r="CA26" s="551"/>
    </row>
    <row r="27" spans="1:79" s="24" customFormat="1" thickBot="1">
      <c r="K27" s="562"/>
      <c r="L27" s="563"/>
      <c r="M27" s="563"/>
      <c r="N27" s="564"/>
      <c r="O27" s="565" t="s">
        <v>1070</v>
      </c>
      <c r="P27" s="563"/>
      <c r="Q27" s="563"/>
      <c r="R27" s="566"/>
      <c r="S27" s="551"/>
    </row>
    <row r="28" spans="1:79" s="24" customFormat="1" ht="15.75">
      <c r="J28" s="401"/>
      <c r="K28" s="402"/>
      <c r="L28" s="402"/>
      <c r="M28" s="402"/>
      <c r="N28" s="402"/>
      <c r="O28" s="402"/>
      <c r="P28" s="402"/>
      <c r="Q28" s="402"/>
      <c r="R28" s="402"/>
      <c r="S28" s="255"/>
    </row>
    <row r="29" spans="1:79" s="24" customFormat="1" ht="17.25" customHeight="1" thickBot="1">
      <c r="A29" s="401" t="s">
        <v>1115</v>
      </c>
      <c r="B29" s="401"/>
      <c r="C29" s="401"/>
      <c r="D29" s="401"/>
      <c r="E29" s="401"/>
      <c r="F29" s="401"/>
      <c r="G29" s="401"/>
      <c r="H29" s="401"/>
      <c r="I29" s="401"/>
      <c r="J29" s="401"/>
      <c r="K29" s="401"/>
      <c r="L29" s="401"/>
      <c r="M29" s="401"/>
    </row>
    <row r="30" spans="1:79" s="24" customFormat="1" ht="16.5" customHeight="1" thickBot="1">
      <c r="A30" s="538" t="s">
        <v>1116</v>
      </c>
      <c r="B30" s="539"/>
      <c r="C30" s="539"/>
      <c r="D30" s="539"/>
      <c r="E30" s="539"/>
      <c r="F30" s="539"/>
      <c r="G30" s="539"/>
      <c r="H30" s="540"/>
      <c r="K30" s="538" t="s">
        <v>1117</v>
      </c>
      <c r="L30" s="539"/>
      <c r="M30" s="539"/>
      <c r="N30" s="539"/>
      <c r="O30" s="539"/>
      <c r="P30" s="539"/>
      <c r="Q30" s="539"/>
      <c r="R30" s="540"/>
      <c r="U30" s="538" t="s">
        <v>1118</v>
      </c>
      <c r="V30" s="539"/>
      <c r="W30" s="539"/>
      <c r="X30" s="539"/>
      <c r="Y30" s="539"/>
      <c r="Z30" s="539"/>
      <c r="AA30" s="539"/>
      <c r="AB30" s="540"/>
      <c r="AE30" s="538" t="s">
        <v>1119</v>
      </c>
      <c r="AF30" s="539"/>
      <c r="AG30" s="539"/>
      <c r="AH30" s="539"/>
      <c r="AI30" s="539"/>
      <c r="AJ30" s="539"/>
      <c r="AK30" s="539"/>
      <c r="AL30" s="540"/>
      <c r="AM30" s="318"/>
      <c r="AO30" s="538" t="s">
        <v>1120</v>
      </c>
      <c r="AP30" s="539"/>
      <c r="AQ30" s="539"/>
      <c r="AR30" s="539"/>
      <c r="AS30" s="539"/>
      <c r="AT30" s="539"/>
      <c r="AU30" s="539"/>
      <c r="AV30" s="540"/>
      <c r="AY30" s="538" t="s">
        <v>1121</v>
      </c>
      <c r="AZ30" s="539"/>
      <c r="BA30" s="539"/>
      <c r="BB30" s="539"/>
      <c r="BC30" s="539"/>
      <c r="BD30" s="539"/>
      <c r="BE30" s="539"/>
      <c r="BF30" s="540"/>
      <c r="BI30" s="538" t="s">
        <v>1122</v>
      </c>
      <c r="BJ30" s="539"/>
      <c r="BK30" s="539"/>
      <c r="BL30" s="539"/>
      <c r="BM30" s="539"/>
      <c r="BN30" s="539"/>
      <c r="BO30" s="539"/>
      <c r="BP30" s="540"/>
      <c r="BS30" s="538" t="s">
        <v>1123</v>
      </c>
      <c r="BT30" s="539"/>
      <c r="BU30" s="539"/>
      <c r="BV30" s="539"/>
      <c r="BW30" s="539"/>
      <c r="BX30" s="539"/>
      <c r="BY30" s="539"/>
      <c r="BZ30" s="540"/>
    </row>
    <row r="31" spans="1:79" s="119" customFormat="1" ht="32.25" thickBot="1">
      <c r="A31" s="541" t="s">
        <v>116</v>
      </c>
      <c r="B31" s="542"/>
      <c r="C31" s="542"/>
      <c r="D31" s="543"/>
      <c r="E31" s="544" t="s">
        <v>119</v>
      </c>
      <c r="F31" s="542"/>
      <c r="G31" s="542"/>
      <c r="H31" s="545"/>
      <c r="I31" s="97" t="s">
        <v>1058</v>
      </c>
      <c r="K31" s="541" t="s">
        <v>116</v>
      </c>
      <c r="L31" s="542"/>
      <c r="M31" s="542"/>
      <c r="N31" s="543"/>
      <c r="O31" s="544" t="s">
        <v>119</v>
      </c>
      <c r="P31" s="542"/>
      <c r="Q31" s="542"/>
      <c r="R31" s="545"/>
      <c r="S31" s="97" t="s">
        <v>1059</v>
      </c>
      <c r="T31" s="24"/>
      <c r="U31" s="541" t="s">
        <v>116</v>
      </c>
      <c r="V31" s="542"/>
      <c r="W31" s="542"/>
      <c r="X31" s="543"/>
      <c r="Y31" s="544" t="s">
        <v>119</v>
      </c>
      <c r="Z31" s="542"/>
      <c r="AA31" s="542"/>
      <c r="AB31" s="545"/>
      <c r="AC31" s="97" t="s">
        <v>1060</v>
      </c>
      <c r="AD31" s="24"/>
      <c r="AE31" s="541" t="s">
        <v>116</v>
      </c>
      <c r="AF31" s="542"/>
      <c r="AG31" s="542"/>
      <c r="AH31" s="543"/>
      <c r="AI31" s="544" t="s">
        <v>119</v>
      </c>
      <c r="AJ31" s="542"/>
      <c r="AK31" s="542"/>
      <c r="AL31" s="545"/>
      <c r="AM31" s="97" t="s">
        <v>1061</v>
      </c>
      <c r="AN31" s="24"/>
      <c r="AO31" s="541" t="s">
        <v>116</v>
      </c>
      <c r="AP31" s="542"/>
      <c r="AQ31" s="542"/>
      <c r="AR31" s="543"/>
      <c r="AS31" s="544" t="s">
        <v>119</v>
      </c>
      <c r="AT31" s="542"/>
      <c r="AU31" s="542"/>
      <c r="AV31" s="545"/>
      <c r="AW31" s="97" t="s">
        <v>1062</v>
      </c>
      <c r="AX31" s="24"/>
      <c r="AY31" s="541" t="s">
        <v>116</v>
      </c>
      <c r="AZ31" s="542"/>
      <c r="BA31" s="542"/>
      <c r="BB31" s="543"/>
      <c r="BC31" s="544" t="s">
        <v>119</v>
      </c>
      <c r="BD31" s="542"/>
      <c r="BE31" s="542"/>
      <c r="BF31" s="545"/>
      <c r="BG31" s="97" t="s">
        <v>1063</v>
      </c>
      <c r="BH31" s="24"/>
      <c r="BI31" s="541" t="s">
        <v>116</v>
      </c>
      <c r="BJ31" s="542"/>
      <c r="BK31" s="542"/>
      <c r="BL31" s="543"/>
      <c r="BM31" s="544" t="s">
        <v>119</v>
      </c>
      <c r="BN31" s="542"/>
      <c r="BO31" s="542"/>
      <c r="BP31" s="545"/>
      <c r="BQ31" s="97" t="s">
        <v>1064</v>
      </c>
      <c r="BR31" s="24"/>
      <c r="BS31" s="541" t="s">
        <v>116</v>
      </c>
      <c r="BT31" s="542"/>
      <c r="BU31" s="542"/>
      <c r="BV31" s="543"/>
      <c r="BW31" s="544" t="s">
        <v>119</v>
      </c>
      <c r="BX31" s="542"/>
      <c r="BY31" s="542"/>
      <c r="BZ31" s="545"/>
      <c r="CA31" s="97" t="s">
        <v>1065</v>
      </c>
    </row>
    <row r="32" spans="1:79" s="24" customFormat="1" ht="111" thickBot="1">
      <c r="A32" s="115" t="s">
        <v>127</v>
      </c>
      <c r="B32" s="116" t="s">
        <v>128</v>
      </c>
      <c r="C32" s="116" t="s">
        <v>110</v>
      </c>
      <c r="D32" s="116" t="s">
        <v>129</v>
      </c>
      <c r="E32" s="117" t="s">
        <v>129</v>
      </c>
      <c r="F32" s="116" t="s">
        <v>110</v>
      </c>
      <c r="G32" s="116" t="s">
        <v>128</v>
      </c>
      <c r="H32" s="118" t="s">
        <v>127</v>
      </c>
      <c r="I32" s="439" t="s">
        <v>635</v>
      </c>
      <c r="K32" s="115" t="s">
        <v>127</v>
      </c>
      <c r="L32" s="116" t="s">
        <v>128</v>
      </c>
      <c r="M32" s="116" t="s">
        <v>110</v>
      </c>
      <c r="N32" s="116" t="s">
        <v>129</v>
      </c>
      <c r="O32" s="117" t="s">
        <v>129</v>
      </c>
      <c r="P32" s="116" t="s">
        <v>110</v>
      </c>
      <c r="Q32" s="116" t="s">
        <v>128</v>
      </c>
      <c r="R32" s="118" t="s">
        <v>127</v>
      </c>
      <c r="S32" s="439" t="s">
        <v>635</v>
      </c>
      <c r="T32" s="119"/>
      <c r="U32" s="115" t="s">
        <v>127</v>
      </c>
      <c r="V32" s="116" t="s">
        <v>128</v>
      </c>
      <c r="W32" s="116" t="s">
        <v>110</v>
      </c>
      <c r="X32" s="116" t="s">
        <v>129</v>
      </c>
      <c r="Y32" s="117" t="s">
        <v>129</v>
      </c>
      <c r="Z32" s="116" t="s">
        <v>110</v>
      </c>
      <c r="AA32" s="116" t="s">
        <v>128</v>
      </c>
      <c r="AB32" s="118" t="s">
        <v>127</v>
      </c>
      <c r="AC32" s="439" t="s">
        <v>635</v>
      </c>
      <c r="AD32" s="119"/>
      <c r="AE32" s="115" t="s">
        <v>127</v>
      </c>
      <c r="AF32" s="116" t="s">
        <v>128</v>
      </c>
      <c r="AG32" s="116" t="s">
        <v>110</v>
      </c>
      <c r="AH32" s="116" t="s">
        <v>129</v>
      </c>
      <c r="AI32" s="117" t="s">
        <v>129</v>
      </c>
      <c r="AJ32" s="116" t="s">
        <v>110</v>
      </c>
      <c r="AK32" s="116" t="s">
        <v>128</v>
      </c>
      <c r="AL32" s="118" t="s">
        <v>127</v>
      </c>
      <c r="AM32" s="439" t="s">
        <v>635</v>
      </c>
      <c r="AN32" s="119"/>
      <c r="AO32" s="115" t="s">
        <v>127</v>
      </c>
      <c r="AP32" s="116" t="s">
        <v>128</v>
      </c>
      <c r="AQ32" s="116" t="s">
        <v>110</v>
      </c>
      <c r="AR32" s="116" t="s">
        <v>129</v>
      </c>
      <c r="AS32" s="117" t="s">
        <v>129</v>
      </c>
      <c r="AT32" s="116" t="s">
        <v>110</v>
      </c>
      <c r="AU32" s="116" t="s">
        <v>128</v>
      </c>
      <c r="AV32" s="118" t="s">
        <v>127</v>
      </c>
      <c r="AW32" s="439" t="s">
        <v>635</v>
      </c>
      <c r="AX32" s="119"/>
      <c r="AY32" s="115" t="s">
        <v>127</v>
      </c>
      <c r="AZ32" s="116" t="s">
        <v>128</v>
      </c>
      <c r="BA32" s="116" t="s">
        <v>110</v>
      </c>
      <c r="BB32" s="116" t="s">
        <v>129</v>
      </c>
      <c r="BC32" s="117" t="s">
        <v>129</v>
      </c>
      <c r="BD32" s="116" t="s">
        <v>110</v>
      </c>
      <c r="BE32" s="116" t="s">
        <v>128</v>
      </c>
      <c r="BF32" s="118" t="s">
        <v>127</v>
      </c>
      <c r="BG32" s="439" t="s">
        <v>635</v>
      </c>
      <c r="BH32" s="119"/>
      <c r="BI32" s="115" t="s">
        <v>127</v>
      </c>
      <c r="BJ32" s="116" t="s">
        <v>128</v>
      </c>
      <c r="BK32" s="116" t="s">
        <v>110</v>
      </c>
      <c r="BL32" s="116" t="s">
        <v>129</v>
      </c>
      <c r="BM32" s="117" t="s">
        <v>129</v>
      </c>
      <c r="BN32" s="116" t="s">
        <v>110</v>
      </c>
      <c r="BO32" s="116" t="s">
        <v>128</v>
      </c>
      <c r="BP32" s="118" t="s">
        <v>127</v>
      </c>
      <c r="BQ32" s="439" t="s">
        <v>635</v>
      </c>
      <c r="BR32" s="119"/>
      <c r="BS32" s="115" t="s">
        <v>127</v>
      </c>
      <c r="BT32" s="116" t="s">
        <v>128</v>
      </c>
      <c r="BU32" s="116" t="s">
        <v>110</v>
      </c>
      <c r="BV32" s="116" t="s">
        <v>129</v>
      </c>
      <c r="BW32" s="117" t="s">
        <v>129</v>
      </c>
      <c r="BX32" s="116" t="s">
        <v>110</v>
      </c>
      <c r="BY32" s="116" t="s">
        <v>128</v>
      </c>
      <c r="BZ32" s="118" t="s">
        <v>127</v>
      </c>
      <c r="CA32" s="439" t="s">
        <v>635</v>
      </c>
    </row>
    <row r="33" spans="1:79" s="24" customFormat="1" ht="15.75">
      <c r="A33" s="421" t="s">
        <v>99</v>
      </c>
      <c r="B33" s="422" t="s">
        <v>883</v>
      </c>
      <c r="C33" s="422" t="s">
        <v>1067</v>
      </c>
      <c r="D33" s="433" t="s">
        <v>94</v>
      </c>
      <c r="E33" s="546"/>
      <c r="F33" s="547"/>
      <c r="G33" s="547"/>
      <c r="H33" s="548"/>
      <c r="I33" s="549"/>
      <c r="K33" s="317" t="s">
        <v>1124</v>
      </c>
      <c r="L33" s="406" t="s">
        <v>680</v>
      </c>
      <c r="M33" s="406" t="s">
        <v>1068</v>
      </c>
      <c r="N33" s="406" t="s">
        <v>94</v>
      </c>
      <c r="O33" s="546"/>
      <c r="P33" s="547"/>
      <c r="Q33" s="547"/>
      <c r="R33" s="548"/>
      <c r="S33" s="549"/>
      <c r="U33" s="317" t="s">
        <v>1124</v>
      </c>
      <c r="V33" s="406" t="s">
        <v>89</v>
      </c>
      <c r="W33" s="108" t="s">
        <v>1071</v>
      </c>
      <c r="X33" s="406" t="s">
        <v>94</v>
      </c>
      <c r="Y33" s="546"/>
      <c r="Z33" s="547"/>
      <c r="AA33" s="547"/>
      <c r="AB33" s="548"/>
      <c r="AC33" s="549"/>
      <c r="AE33" s="552" t="s">
        <v>1070</v>
      </c>
      <c r="AF33" s="553"/>
      <c r="AG33" s="553"/>
      <c r="AH33" s="503"/>
      <c r="AI33" s="319"/>
      <c r="AJ33" s="106"/>
      <c r="AK33" s="106"/>
      <c r="AL33" s="320"/>
      <c r="AM33" s="549"/>
      <c r="AO33" s="317" t="s">
        <v>1124</v>
      </c>
      <c r="AP33" s="406" t="s">
        <v>124</v>
      </c>
      <c r="AQ33" s="406" t="s">
        <v>866</v>
      </c>
      <c r="AR33" s="406" t="s">
        <v>94</v>
      </c>
      <c r="AS33" s="546"/>
      <c r="AT33" s="547"/>
      <c r="AU33" s="547"/>
      <c r="AV33" s="548"/>
      <c r="AW33" s="549"/>
      <c r="AY33" s="552" t="s">
        <v>1070</v>
      </c>
      <c r="AZ33" s="553"/>
      <c r="BA33" s="553"/>
      <c r="BB33" s="503"/>
      <c r="BC33" s="554"/>
      <c r="BD33" s="553"/>
      <c r="BE33" s="553"/>
      <c r="BF33" s="555"/>
      <c r="BG33" s="549"/>
      <c r="BI33" s="317" t="s">
        <v>1124</v>
      </c>
      <c r="BJ33" s="406" t="s">
        <v>117</v>
      </c>
      <c r="BK33" s="406" t="s">
        <v>900</v>
      </c>
      <c r="BL33" s="120" t="s">
        <v>1124</v>
      </c>
      <c r="BM33" s="105"/>
      <c r="BN33" s="106"/>
      <c r="BO33" s="106"/>
      <c r="BP33" s="107"/>
      <c r="BQ33" s="549"/>
      <c r="BS33" s="552" t="s">
        <v>1070</v>
      </c>
      <c r="BT33" s="553"/>
      <c r="BU33" s="553"/>
      <c r="BV33" s="503"/>
      <c r="BW33" s="105"/>
      <c r="BX33" s="106"/>
      <c r="BY33" s="106"/>
      <c r="BZ33" s="107"/>
      <c r="CA33" s="549"/>
    </row>
    <row r="34" spans="1:79" s="24" customFormat="1" thickBot="1">
      <c r="A34" s="404" t="s">
        <v>94</v>
      </c>
      <c r="B34" s="405" t="s">
        <v>89</v>
      </c>
      <c r="C34" s="405" t="s">
        <v>1076</v>
      </c>
      <c r="D34" s="405" t="s">
        <v>99</v>
      </c>
      <c r="E34" s="554"/>
      <c r="F34" s="553"/>
      <c r="G34" s="553"/>
      <c r="H34" s="555"/>
      <c r="I34" s="550"/>
      <c r="K34" s="404" t="s">
        <v>94</v>
      </c>
      <c r="L34" s="405" t="s">
        <v>124</v>
      </c>
      <c r="M34" s="405" t="s">
        <v>866</v>
      </c>
      <c r="N34" s="405" t="s">
        <v>99</v>
      </c>
      <c r="O34" s="554"/>
      <c r="P34" s="553"/>
      <c r="Q34" s="553"/>
      <c r="R34" s="555"/>
      <c r="S34" s="550"/>
      <c r="U34" s="404" t="s">
        <v>94</v>
      </c>
      <c r="V34" s="405" t="s">
        <v>89</v>
      </c>
      <c r="W34" s="108" t="s">
        <v>1077</v>
      </c>
      <c r="X34" s="405" t="s">
        <v>99</v>
      </c>
      <c r="Y34" s="554"/>
      <c r="Z34" s="553"/>
      <c r="AA34" s="553"/>
      <c r="AB34" s="555"/>
      <c r="AC34" s="550"/>
      <c r="AE34" s="409"/>
      <c r="AF34" s="410"/>
      <c r="AG34" s="410"/>
      <c r="AH34" s="410"/>
      <c r="AI34" s="315" t="s">
        <v>1124</v>
      </c>
      <c r="AJ34" s="410" t="s">
        <v>1078</v>
      </c>
      <c r="AK34" s="410" t="s">
        <v>89</v>
      </c>
      <c r="AL34" s="316" t="s">
        <v>1124</v>
      </c>
      <c r="AM34" s="551"/>
      <c r="AO34" s="404" t="s">
        <v>94</v>
      </c>
      <c r="AP34" s="405" t="s">
        <v>680</v>
      </c>
      <c r="AQ34" s="405" t="s">
        <v>880</v>
      </c>
      <c r="AR34" s="405" t="s">
        <v>99</v>
      </c>
      <c r="AS34" s="554"/>
      <c r="AT34" s="553"/>
      <c r="AU34" s="553"/>
      <c r="AV34" s="555"/>
      <c r="AW34" s="550"/>
      <c r="AY34" s="404"/>
      <c r="AZ34" s="405"/>
      <c r="BA34" s="405"/>
      <c r="BB34" s="405"/>
      <c r="BC34" s="414" t="s">
        <v>1124</v>
      </c>
      <c r="BD34" s="106" t="s">
        <v>1074</v>
      </c>
      <c r="BE34" s="108" t="s">
        <v>1073</v>
      </c>
      <c r="BF34" s="313" t="s">
        <v>1124</v>
      </c>
      <c r="BG34" s="550"/>
      <c r="BI34" s="416" t="s">
        <v>1124</v>
      </c>
      <c r="BJ34" s="405" t="s">
        <v>91</v>
      </c>
      <c r="BK34" s="405" t="s">
        <v>1075</v>
      </c>
      <c r="BL34" s="108" t="s">
        <v>1125</v>
      </c>
      <c r="BM34" s="105"/>
      <c r="BN34" s="106"/>
      <c r="BO34" s="106"/>
      <c r="BP34" s="107"/>
      <c r="BQ34" s="550"/>
      <c r="BS34" s="562"/>
      <c r="BT34" s="563"/>
      <c r="BU34" s="563"/>
      <c r="BV34" s="564"/>
      <c r="BW34" s="565" t="s">
        <v>1070</v>
      </c>
      <c r="BX34" s="563"/>
      <c r="BY34" s="563"/>
      <c r="BZ34" s="566"/>
      <c r="CA34" s="551"/>
    </row>
    <row r="35" spans="1:79" s="24" customFormat="1" thickBot="1">
      <c r="A35" s="404" t="s">
        <v>94</v>
      </c>
      <c r="B35" s="405" t="s">
        <v>89</v>
      </c>
      <c r="C35" s="405" t="s">
        <v>1082</v>
      </c>
      <c r="D35" s="405" t="s">
        <v>95</v>
      </c>
      <c r="E35" s="554"/>
      <c r="F35" s="553"/>
      <c r="G35" s="553"/>
      <c r="H35" s="555"/>
      <c r="I35" s="550"/>
      <c r="K35" s="404" t="s">
        <v>94</v>
      </c>
      <c r="L35" s="405" t="s">
        <v>680</v>
      </c>
      <c r="M35" s="405" t="s">
        <v>880</v>
      </c>
      <c r="N35" s="405" t="s">
        <v>95</v>
      </c>
      <c r="O35" s="554"/>
      <c r="P35" s="553"/>
      <c r="Q35" s="553"/>
      <c r="R35" s="555"/>
      <c r="S35" s="550"/>
      <c r="U35" s="404" t="s">
        <v>94</v>
      </c>
      <c r="V35" s="405" t="s">
        <v>89</v>
      </c>
      <c r="W35" s="108" t="s">
        <v>1083</v>
      </c>
      <c r="X35" s="405" t="s">
        <v>95</v>
      </c>
      <c r="Y35" s="554"/>
      <c r="Z35" s="553"/>
      <c r="AA35" s="553"/>
      <c r="AB35" s="555"/>
      <c r="AC35" s="550"/>
      <c r="AO35" s="404" t="s">
        <v>94</v>
      </c>
      <c r="AP35" s="405" t="s">
        <v>91</v>
      </c>
      <c r="AQ35" s="405" t="s">
        <v>1079</v>
      </c>
      <c r="AR35" s="405" t="s">
        <v>95</v>
      </c>
      <c r="AS35" s="554"/>
      <c r="AT35" s="553"/>
      <c r="AU35" s="553"/>
      <c r="AV35" s="555"/>
      <c r="AW35" s="550"/>
      <c r="AY35" s="409"/>
      <c r="AZ35" s="410"/>
      <c r="BA35" s="410"/>
      <c r="BB35" s="410"/>
      <c r="BC35" s="315" t="s">
        <v>1125</v>
      </c>
      <c r="BD35" s="113" t="s">
        <v>1080</v>
      </c>
      <c r="BE35" s="110" t="s">
        <v>1073</v>
      </c>
      <c r="BF35" s="316" t="s">
        <v>1124</v>
      </c>
      <c r="BG35" s="551"/>
      <c r="BI35" s="416" t="s">
        <v>1124</v>
      </c>
      <c r="BJ35" s="405" t="s">
        <v>118</v>
      </c>
      <c r="BK35" s="405" t="s">
        <v>1081</v>
      </c>
      <c r="BL35" s="108" t="s">
        <v>656</v>
      </c>
      <c r="BM35" s="105"/>
      <c r="BN35" s="106"/>
      <c r="BO35" s="106"/>
      <c r="BP35" s="107"/>
      <c r="BQ35" s="550"/>
    </row>
    <row r="36" spans="1:79" s="24" customFormat="1" ht="15.75">
      <c r="A36" s="404"/>
      <c r="B36" s="405"/>
      <c r="C36" s="405"/>
      <c r="D36" s="405"/>
      <c r="E36" s="408" t="s">
        <v>94</v>
      </c>
      <c r="F36" s="405" t="s">
        <v>1086</v>
      </c>
      <c r="G36" s="405" t="s">
        <v>143</v>
      </c>
      <c r="H36" s="313" t="s">
        <v>1124</v>
      </c>
      <c r="I36" s="550"/>
      <c r="K36" s="404" t="s">
        <v>94</v>
      </c>
      <c r="L36" s="405" t="s">
        <v>91</v>
      </c>
      <c r="M36" s="405" t="s">
        <v>1079</v>
      </c>
      <c r="N36" s="405" t="s">
        <v>1006</v>
      </c>
      <c r="O36" s="554"/>
      <c r="P36" s="553"/>
      <c r="Q36" s="553"/>
      <c r="R36" s="555"/>
      <c r="S36" s="550"/>
      <c r="U36" s="404" t="s">
        <v>94</v>
      </c>
      <c r="V36" s="405" t="s">
        <v>89</v>
      </c>
      <c r="W36" s="108" t="s">
        <v>1087</v>
      </c>
      <c r="X36" s="405" t="s">
        <v>1006</v>
      </c>
      <c r="Y36" s="554"/>
      <c r="Z36" s="553"/>
      <c r="AA36" s="553"/>
      <c r="AB36" s="555"/>
      <c r="AC36" s="550"/>
      <c r="AO36" s="552"/>
      <c r="AP36" s="553"/>
      <c r="AQ36" s="553"/>
      <c r="AR36" s="555"/>
      <c r="AS36" s="408" t="s">
        <v>94</v>
      </c>
      <c r="AT36" s="106" t="s">
        <v>881</v>
      </c>
      <c r="AU36" s="106" t="s">
        <v>117</v>
      </c>
      <c r="AV36" s="320" t="s">
        <v>1124</v>
      </c>
      <c r="AW36" s="550"/>
      <c r="BI36" s="416" t="s">
        <v>1124</v>
      </c>
      <c r="BJ36" s="405" t="s">
        <v>1066</v>
      </c>
      <c r="BK36" s="405" t="s">
        <v>1085</v>
      </c>
      <c r="BL36" s="321" t="s">
        <v>1006</v>
      </c>
      <c r="BM36" s="408"/>
      <c r="BN36" s="106"/>
      <c r="BO36" s="106"/>
      <c r="BP36" s="320"/>
      <c r="BQ36" s="550"/>
    </row>
    <row r="37" spans="1:79" s="24" customFormat="1" thickBot="1">
      <c r="A37" s="552"/>
      <c r="B37" s="553"/>
      <c r="C37" s="553"/>
      <c r="D37" s="503"/>
      <c r="E37" s="408" t="s">
        <v>99</v>
      </c>
      <c r="F37" s="405" t="s">
        <v>1090</v>
      </c>
      <c r="G37" s="405" t="s">
        <v>1091</v>
      </c>
      <c r="H37" s="412" t="s">
        <v>94</v>
      </c>
      <c r="I37" s="550"/>
      <c r="K37" s="562"/>
      <c r="L37" s="563"/>
      <c r="M37" s="563"/>
      <c r="N37" s="564"/>
      <c r="O37" s="565" t="s">
        <v>1070</v>
      </c>
      <c r="P37" s="563"/>
      <c r="Q37" s="563"/>
      <c r="R37" s="566"/>
      <c r="S37" s="551"/>
      <c r="U37" s="562"/>
      <c r="V37" s="563"/>
      <c r="W37" s="563"/>
      <c r="X37" s="564"/>
      <c r="Y37" s="565" t="s">
        <v>1070</v>
      </c>
      <c r="Z37" s="563"/>
      <c r="AA37" s="563"/>
      <c r="AB37" s="566"/>
      <c r="AC37" s="551"/>
      <c r="AO37" s="552"/>
      <c r="AP37" s="553"/>
      <c r="AQ37" s="553"/>
      <c r="AR37" s="555"/>
      <c r="AS37" s="408" t="s">
        <v>99</v>
      </c>
      <c r="AT37" s="106" t="s">
        <v>1089</v>
      </c>
      <c r="AU37" s="106" t="s">
        <v>1126</v>
      </c>
      <c r="AV37" s="320" t="s">
        <v>1125</v>
      </c>
      <c r="AW37" s="550"/>
      <c r="BI37" s="111"/>
      <c r="BJ37" s="106"/>
      <c r="BK37" s="106"/>
      <c r="BL37" s="314"/>
      <c r="BM37" s="414" t="s">
        <v>1124</v>
      </c>
      <c r="BN37" s="106" t="s">
        <v>906</v>
      </c>
      <c r="BO37" s="108" t="s">
        <v>1127</v>
      </c>
      <c r="BP37" s="313" t="s">
        <v>1124</v>
      </c>
      <c r="BQ37" s="550"/>
    </row>
    <row r="38" spans="1:79" s="24" customFormat="1" thickBot="1">
      <c r="A38" s="552"/>
      <c r="B38" s="553"/>
      <c r="C38" s="553"/>
      <c r="D38" s="503"/>
      <c r="E38" s="408" t="s">
        <v>95</v>
      </c>
      <c r="F38" s="405" t="s">
        <v>1095</v>
      </c>
      <c r="G38" s="405" t="s">
        <v>123</v>
      </c>
      <c r="H38" s="412" t="s">
        <v>94</v>
      </c>
      <c r="I38" s="550"/>
      <c r="AO38" s="562"/>
      <c r="AP38" s="563"/>
      <c r="AQ38" s="563"/>
      <c r="AR38" s="564"/>
      <c r="AS38" s="164" t="s">
        <v>95</v>
      </c>
      <c r="AT38" s="113" t="s">
        <v>1068</v>
      </c>
      <c r="AU38" s="113" t="s">
        <v>93</v>
      </c>
      <c r="AV38" s="322" t="s">
        <v>1124</v>
      </c>
      <c r="AW38" s="551"/>
      <c r="BI38" s="112"/>
      <c r="BJ38" s="113"/>
      <c r="BK38" s="113"/>
      <c r="BL38" s="114"/>
      <c r="BM38" s="315" t="s">
        <v>1125</v>
      </c>
      <c r="BN38" s="113" t="s">
        <v>1094</v>
      </c>
      <c r="BO38" s="110" t="s">
        <v>1128</v>
      </c>
      <c r="BP38" s="316" t="s">
        <v>1124</v>
      </c>
      <c r="BQ38" s="551"/>
    </row>
    <row r="39" spans="1:79" s="24" customFormat="1" ht="15.75">
      <c r="A39" s="552"/>
      <c r="B39" s="553"/>
      <c r="C39" s="553"/>
      <c r="D39" s="503"/>
      <c r="E39" s="408" t="s">
        <v>102</v>
      </c>
      <c r="F39" s="405" t="s">
        <v>1097</v>
      </c>
      <c r="G39" s="405" t="s">
        <v>89</v>
      </c>
      <c r="H39" s="412" t="s">
        <v>94</v>
      </c>
      <c r="I39" s="550"/>
    </row>
    <row r="40" spans="1:79" s="24" customFormat="1" ht="15.75">
      <c r="A40" s="552"/>
      <c r="B40" s="553"/>
      <c r="C40" s="553"/>
      <c r="D40" s="503"/>
      <c r="E40" s="408" t="s">
        <v>101</v>
      </c>
      <c r="F40" s="405" t="s">
        <v>1098</v>
      </c>
      <c r="G40" s="405" t="s">
        <v>89</v>
      </c>
      <c r="H40" s="412" t="s">
        <v>94</v>
      </c>
      <c r="I40" s="550"/>
    </row>
    <row r="41" spans="1:79" s="24" customFormat="1" ht="15.75">
      <c r="A41" s="552"/>
      <c r="B41" s="553"/>
      <c r="C41" s="553"/>
      <c r="D41" s="503"/>
      <c r="E41" s="408" t="s">
        <v>130</v>
      </c>
      <c r="F41" s="405" t="s">
        <v>1099</v>
      </c>
      <c r="G41" s="405" t="s">
        <v>124</v>
      </c>
      <c r="H41" s="412" t="s">
        <v>94</v>
      </c>
      <c r="I41" s="550"/>
    </row>
    <row r="42" spans="1:79" s="24" customFormat="1" thickBot="1">
      <c r="A42" s="562"/>
      <c r="B42" s="563"/>
      <c r="C42" s="563"/>
      <c r="D42" s="564"/>
      <c r="E42" s="164">
        <v>7</v>
      </c>
      <c r="F42" s="110" t="s">
        <v>1129</v>
      </c>
      <c r="G42" s="410" t="s">
        <v>678</v>
      </c>
      <c r="H42" s="413" t="s">
        <v>94</v>
      </c>
      <c r="I42" s="551"/>
      <c r="J42" s="401"/>
    </row>
    <row r="43" spans="1:79" s="24" customFormat="1" ht="17.25" customHeight="1"/>
    <row r="44" spans="1:79" s="24" customFormat="1" ht="16.5" customHeight="1" thickBot="1">
      <c r="A44" s="401" t="s">
        <v>1130</v>
      </c>
      <c r="B44" s="401"/>
      <c r="C44" s="401"/>
      <c r="D44" s="401"/>
      <c r="E44" s="401"/>
      <c r="F44" s="401"/>
      <c r="G44" s="401"/>
      <c r="H44" s="401"/>
      <c r="I44" s="401"/>
      <c r="K44" s="401"/>
      <c r="L44" s="401"/>
      <c r="M44" s="401"/>
    </row>
    <row r="45" spans="1:79" s="24" customFormat="1" thickBot="1">
      <c r="A45" s="538" t="s">
        <v>1131</v>
      </c>
      <c r="B45" s="539"/>
      <c r="C45" s="539"/>
      <c r="D45" s="539"/>
      <c r="E45" s="539"/>
      <c r="F45" s="539"/>
      <c r="G45" s="539"/>
      <c r="H45" s="540"/>
      <c r="K45" s="538" t="s">
        <v>1132</v>
      </c>
      <c r="L45" s="539"/>
      <c r="M45" s="539"/>
      <c r="N45" s="539"/>
      <c r="O45" s="539"/>
      <c r="P45" s="539"/>
      <c r="Q45" s="539"/>
      <c r="R45" s="540"/>
      <c r="U45" s="538" t="s">
        <v>1133</v>
      </c>
      <c r="V45" s="539"/>
      <c r="W45" s="539"/>
      <c r="X45" s="539"/>
      <c r="Y45" s="539"/>
      <c r="Z45" s="539"/>
      <c r="AA45" s="539"/>
      <c r="AB45" s="540"/>
      <c r="AE45" s="538" t="s">
        <v>1134</v>
      </c>
      <c r="AF45" s="539"/>
      <c r="AG45" s="539"/>
      <c r="AH45" s="539"/>
      <c r="AI45" s="539"/>
      <c r="AJ45" s="539"/>
      <c r="AK45" s="539"/>
      <c r="AL45" s="540"/>
      <c r="AO45" s="538" t="s">
        <v>1135</v>
      </c>
      <c r="AP45" s="539"/>
      <c r="AQ45" s="539"/>
      <c r="AR45" s="539"/>
      <c r="AS45" s="539"/>
      <c r="AT45" s="539"/>
      <c r="AU45" s="539"/>
      <c r="AV45" s="540"/>
      <c r="AY45" s="538" t="s">
        <v>1136</v>
      </c>
      <c r="AZ45" s="539"/>
      <c r="BA45" s="539"/>
      <c r="BB45" s="539"/>
      <c r="BC45" s="539"/>
      <c r="BD45" s="539"/>
      <c r="BE45" s="539"/>
      <c r="BF45" s="540"/>
      <c r="BI45" s="538" t="s">
        <v>1137</v>
      </c>
      <c r="BJ45" s="539"/>
      <c r="BK45" s="539"/>
      <c r="BL45" s="539"/>
      <c r="BM45" s="539"/>
      <c r="BN45" s="539"/>
      <c r="BO45" s="539"/>
      <c r="BP45" s="540"/>
      <c r="BS45" s="538" t="s">
        <v>1138</v>
      </c>
      <c r="BT45" s="539"/>
      <c r="BU45" s="539"/>
      <c r="BV45" s="539"/>
      <c r="BW45" s="539"/>
      <c r="BX45" s="539"/>
      <c r="BY45" s="539"/>
      <c r="BZ45" s="540"/>
    </row>
    <row r="46" spans="1:79" s="24" customFormat="1" ht="32.25" thickBot="1">
      <c r="A46" s="567" t="s">
        <v>116</v>
      </c>
      <c r="B46" s="568"/>
      <c r="C46" s="568"/>
      <c r="D46" s="569"/>
      <c r="E46" s="544" t="s">
        <v>119</v>
      </c>
      <c r="F46" s="542"/>
      <c r="G46" s="542"/>
      <c r="H46" s="545"/>
      <c r="I46" s="97" t="s">
        <v>1058</v>
      </c>
      <c r="K46" s="567" t="s">
        <v>116</v>
      </c>
      <c r="L46" s="568"/>
      <c r="M46" s="568"/>
      <c r="N46" s="569"/>
      <c r="O46" s="544" t="s">
        <v>119</v>
      </c>
      <c r="P46" s="542"/>
      <c r="Q46" s="542"/>
      <c r="R46" s="545"/>
      <c r="S46" s="97" t="s">
        <v>1059</v>
      </c>
      <c r="U46" s="567" t="s">
        <v>116</v>
      </c>
      <c r="V46" s="568"/>
      <c r="W46" s="568"/>
      <c r="X46" s="569"/>
      <c r="Y46" s="544" t="s">
        <v>119</v>
      </c>
      <c r="Z46" s="542"/>
      <c r="AA46" s="542"/>
      <c r="AB46" s="545"/>
      <c r="AC46" s="97" t="s">
        <v>1060</v>
      </c>
      <c r="AE46" s="567" t="s">
        <v>116</v>
      </c>
      <c r="AF46" s="568"/>
      <c r="AG46" s="568"/>
      <c r="AH46" s="568"/>
      <c r="AI46" s="544" t="s">
        <v>119</v>
      </c>
      <c r="AJ46" s="542"/>
      <c r="AK46" s="542"/>
      <c r="AL46" s="545"/>
      <c r="AM46" s="97" t="s">
        <v>1061</v>
      </c>
      <c r="AO46" s="567" t="s">
        <v>116</v>
      </c>
      <c r="AP46" s="568"/>
      <c r="AQ46" s="568"/>
      <c r="AR46" s="568"/>
      <c r="AS46" s="544" t="s">
        <v>119</v>
      </c>
      <c r="AT46" s="542"/>
      <c r="AU46" s="542"/>
      <c r="AV46" s="545"/>
      <c r="AW46" s="97" t="s">
        <v>1062</v>
      </c>
      <c r="AY46" s="567" t="s">
        <v>116</v>
      </c>
      <c r="AZ46" s="568"/>
      <c r="BA46" s="568"/>
      <c r="BB46" s="568"/>
      <c r="BC46" s="544" t="s">
        <v>119</v>
      </c>
      <c r="BD46" s="542"/>
      <c r="BE46" s="542"/>
      <c r="BF46" s="545"/>
      <c r="BG46" s="97" t="s">
        <v>1063</v>
      </c>
      <c r="BI46" s="567" t="s">
        <v>116</v>
      </c>
      <c r="BJ46" s="568"/>
      <c r="BK46" s="568"/>
      <c r="BL46" s="568"/>
      <c r="BM46" s="544" t="s">
        <v>119</v>
      </c>
      <c r="BN46" s="542"/>
      <c r="BO46" s="542"/>
      <c r="BP46" s="545"/>
      <c r="BQ46" s="97" t="s">
        <v>1064</v>
      </c>
      <c r="BS46" s="567" t="s">
        <v>116</v>
      </c>
      <c r="BT46" s="568"/>
      <c r="BU46" s="568"/>
      <c r="BV46" s="568"/>
      <c r="BW46" s="544" t="s">
        <v>119</v>
      </c>
      <c r="BX46" s="542"/>
      <c r="BY46" s="542"/>
      <c r="BZ46" s="545"/>
      <c r="CA46" s="97" t="s">
        <v>1065</v>
      </c>
    </row>
    <row r="47" spans="1:79" s="24" customFormat="1" ht="111" thickBot="1">
      <c r="A47" s="570" t="s">
        <v>125</v>
      </c>
      <c r="B47" s="571"/>
      <c r="C47" s="571"/>
      <c r="D47" s="571"/>
      <c r="E47" s="571" t="s">
        <v>125</v>
      </c>
      <c r="F47" s="571"/>
      <c r="G47" s="571"/>
      <c r="H47" s="572"/>
      <c r="I47" s="439" t="s">
        <v>635</v>
      </c>
      <c r="K47" s="570" t="s">
        <v>125</v>
      </c>
      <c r="L47" s="571"/>
      <c r="M47" s="571"/>
      <c r="N47" s="571"/>
      <c r="O47" s="571" t="s">
        <v>125</v>
      </c>
      <c r="P47" s="571"/>
      <c r="Q47" s="571"/>
      <c r="R47" s="572"/>
      <c r="S47" s="439" t="s">
        <v>635</v>
      </c>
      <c r="U47" s="570" t="s">
        <v>125</v>
      </c>
      <c r="V47" s="571"/>
      <c r="W47" s="571"/>
      <c r="X47" s="571"/>
      <c r="Y47" s="571" t="s">
        <v>125</v>
      </c>
      <c r="Z47" s="571"/>
      <c r="AA47" s="571"/>
      <c r="AB47" s="572"/>
      <c r="AC47" s="439" t="s">
        <v>635</v>
      </c>
      <c r="AE47" s="570" t="s">
        <v>125</v>
      </c>
      <c r="AF47" s="571"/>
      <c r="AG47" s="571"/>
      <c r="AH47" s="573"/>
      <c r="AI47" s="571" t="s">
        <v>125</v>
      </c>
      <c r="AJ47" s="571"/>
      <c r="AK47" s="571"/>
      <c r="AL47" s="572"/>
      <c r="AM47" s="439" t="s">
        <v>635</v>
      </c>
      <c r="AO47" s="570" t="s">
        <v>125</v>
      </c>
      <c r="AP47" s="571"/>
      <c r="AQ47" s="571"/>
      <c r="AR47" s="573"/>
      <c r="AS47" s="571" t="s">
        <v>125</v>
      </c>
      <c r="AT47" s="571"/>
      <c r="AU47" s="571"/>
      <c r="AV47" s="572"/>
      <c r="AW47" s="102" t="s">
        <v>791</v>
      </c>
      <c r="AY47" s="570" t="s">
        <v>125</v>
      </c>
      <c r="AZ47" s="571"/>
      <c r="BA47" s="571"/>
      <c r="BB47" s="573"/>
      <c r="BC47" s="571" t="s">
        <v>125</v>
      </c>
      <c r="BD47" s="571"/>
      <c r="BE47" s="571"/>
      <c r="BF47" s="572"/>
      <c r="BG47" s="439" t="s">
        <v>635</v>
      </c>
      <c r="BI47" s="570" t="s">
        <v>125</v>
      </c>
      <c r="BJ47" s="571"/>
      <c r="BK47" s="571"/>
      <c r="BL47" s="573"/>
      <c r="BM47" s="571" t="s">
        <v>125</v>
      </c>
      <c r="BN47" s="571"/>
      <c r="BO47" s="571"/>
      <c r="BP47" s="572"/>
      <c r="BQ47" s="439" t="s">
        <v>635</v>
      </c>
      <c r="BS47" s="570" t="s">
        <v>125</v>
      </c>
      <c r="BT47" s="571"/>
      <c r="BU47" s="571"/>
      <c r="BV47" s="573"/>
      <c r="BW47" s="571" t="s">
        <v>125</v>
      </c>
      <c r="BX47" s="571"/>
      <c r="BY47" s="571"/>
      <c r="BZ47" s="572"/>
      <c r="CA47" s="439" t="s">
        <v>635</v>
      </c>
    </row>
    <row r="48" spans="1:79" s="24" customFormat="1" ht="15.75">
      <c r="A48" s="574">
        <v>6601</v>
      </c>
      <c r="B48" s="575"/>
      <c r="C48" s="575"/>
      <c r="D48" s="576"/>
      <c r="E48" s="554"/>
      <c r="F48" s="553"/>
      <c r="G48" s="553"/>
      <c r="H48" s="555"/>
      <c r="I48" s="549"/>
      <c r="K48" s="574">
        <v>6621</v>
      </c>
      <c r="L48" s="575"/>
      <c r="M48" s="575"/>
      <c r="N48" s="576"/>
      <c r="O48" s="554"/>
      <c r="P48" s="553"/>
      <c r="Q48" s="553"/>
      <c r="R48" s="555"/>
      <c r="S48" s="549"/>
      <c r="U48" s="577" t="s">
        <v>1139</v>
      </c>
      <c r="V48" s="575"/>
      <c r="W48" s="575"/>
      <c r="X48" s="576"/>
      <c r="Y48" s="554"/>
      <c r="Z48" s="553"/>
      <c r="AA48" s="553"/>
      <c r="AB48" s="555"/>
      <c r="AC48" s="549"/>
      <c r="AE48" s="577" t="s">
        <v>1140</v>
      </c>
      <c r="AF48" s="575"/>
      <c r="AG48" s="575"/>
      <c r="AH48" s="576"/>
      <c r="AI48" s="554"/>
      <c r="AJ48" s="553"/>
      <c r="AK48" s="553"/>
      <c r="AL48" s="555"/>
      <c r="AM48" s="549"/>
      <c r="AO48" s="577" t="s">
        <v>1141</v>
      </c>
      <c r="AP48" s="575"/>
      <c r="AQ48" s="575"/>
      <c r="AR48" s="576"/>
      <c r="AS48" s="554"/>
      <c r="AT48" s="553"/>
      <c r="AU48" s="553"/>
      <c r="AV48" s="555"/>
      <c r="AW48" s="549"/>
      <c r="AY48" s="577" t="s">
        <v>1140</v>
      </c>
      <c r="AZ48" s="575"/>
      <c r="BA48" s="575"/>
      <c r="BB48" s="576"/>
      <c r="BC48" s="554"/>
      <c r="BD48" s="553"/>
      <c r="BE48" s="553"/>
      <c r="BF48" s="555"/>
      <c r="BG48" s="549"/>
      <c r="BI48" s="577" t="s">
        <v>1141</v>
      </c>
      <c r="BJ48" s="575"/>
      <c r="BK48" s="575"/>
      <c r="BL48" s="576"/>
      <c r="BM48" s="554"/>
      <c r="BN48" s="553"/>
      <c r="BO48" s="553"/>
      <c r="BP48" s="555"/>
      <c r="BQ48" s="549"/>
      <c r="BS48" s="577" t="s">
        <v>1140</v>
      </c>
      <c r="BT48" s="575"/>
      <c r="BU48" s="575"/>
      <c r="BV48" s="576"/>
      <c r="BW48" s="554"/>
      <c r="BX48" s="553"/>
      <c r="BY48" s="553"/>
      <c r="BZ48" s="555"/>
      <c r="CA48" s="549"/>
    </row>
    <row r="49" spans="1:79" s="24" customFormat="1" thickBot="1">
      <c r="A49" s="574">
        <v>6621</v>
      </c>
      <c r="B49" s="575"/>
      <c r="C49" s="575"/>
      <c r="D49" s="576"/>
      <c r="E49" s="554"/>
      <c r="F49" s="553"/>
      <c r="G49" s="553"/>
      <c r="H49" s="555"/>
      <c r="I49" s="550"/>
      <c r="K49" s="584" t="s">
        <v>131</v>
      </c>
      <c r="L49" s="585"/>
      <c r="M49" s="585"/>
      <c r="N49" s="586"/>
      <c r="O49" s="554"/>
      <c r="P49" s="553"/>
      <c r="Q49" s="553"/>
      <c r="R49" s="555"/>
      <c r="S49" s="550"/>
      <c r="U49" s="584" t="s">
        <v>131</v>
      </c>
      <c r="V49" s="585"/>
      <c r="W49" s="585"/>
      <c r="X49" s="586"/>
      <c r="Y49" s="554"/>
      <c r="Z49" s="553"/>
      <c r="AA49" s="553"/>
      <c r="AB49" s="555"/>
      <c r="AC49" s="550"/>
      <c r="AE49" s="584"/>
      <c r="AF49" s="585"/>
      <c r="AG49" s="585"/>
      <c r="AH49" s="585"/>
      <c r="AI49" s="587" t="s">
        <v>1141</v>
      </c>
      <c r="AJ49" s="575"/>
      <c r="AK49" s="575"/>
      <c r="AL49" s="588"/>
      <c r="AM49" s="550"/>
      <c r="AO49" s="584" t="s">
        <v>131</v>
      </c>
      <c r="AP49" s="585"/>
      <c r="AQ49" s="585"/>
      <c r="AR49" s="585"/>
      <c r="AS49" s="554"/>
      <c r="AT49" s="553"/>
      <c r="AU49" s="553"/>
      <c r="AV49" s="555"/>
      <c r="AW49" s="550"/>
      <c r="AY49" s="584"/>
      <c r="AZ49" s="585"/>
      <c r="BA49" s="585"/>
      <c r="BB49" s="585"/>
      <c r="BC49" s="587" t="s">
        <v>1141</v>
      </c>
      <c r="BD49" s="575"/>
      <c r="BE49" s="575"/>
      <c r="BF49" s="588"/>
      <c r="BG49" s="550"/>
      <c r="BI49" s="584" t="s">
        <v>131</v>
      </c>
      <c r="BJ49" s="585"/>
      <c r="BK49" s="585"/>
      <c r="BL49" s="586"/>
      <c r="BM49" s="554"/>
      <c r="BN49" s="553"/>
      <c r="BO49" s="553"/>
      <c r="BP49" s="555"/>
      <c r="BQ49" s="550"/>
      <c r="BS49" s="578"/>
      <c r="BT49" s="579"/>
      <c r="BU49" s="579"/>
      <c r="BV49" s="580"/>
      <c r="BW49" s="581" t="s">
        <v>1140</v>
      </c>
      <c r="BX49" s="582"/>
      <c r="BY49" s="582"/>
      <c r="BZ49" s="583"/>
      <c r="CA49" s="551"/>
    </row>
    <row r="50" spans="1:79" s="24" customFormat="1" ht="15.75">
      <c r="A50" s="574" t="s">
        <v>131</v>
      </c>
      <c r="B50" s="575"/>
      <c r="C50" s="575"/>
      <c r="D50" s="576"/>
      <c r="E50" s="554"/>
      <c r="F50" s="553"/>
      <c r="G50" s="553"/>
      <c r="H50" s="555"/>
      <c r="I50" s="550"/>
      <c r="K50" s="584" t="s">
        <v>86</v>
      </c>
      <c r="L50" s="585"/>
      <c r="M50" s="585"/>
      <c r="N50" s="586"/>
      <c r="O50" s="554"/>
      <c r="P50" s="553"/>
      <c r="Q50" s="553"/>
      <c r="R50" s="555"/>
      <c r="S50" s="550"/>
      <c r="U50" s="584" t="s">
        <v>86</v>
      </c>
      <c r="V50" s="585"/>
      <c r="W50" s="585"/>
      <c r="X50" s="586"/>
      <c r="Y50" s="554"/>
      <c r="Z50" s="553"/>
      <c r="AA50" s="553"/>
      <c r="AB50" s="555"/>
      <c r="AC50" s="550"/>
      <c r="AE50" s="594"/>
      <c r="AF50" s="585"/>
      <c r="AG50" s="585"/>
      <c r="AH50" s="585"/>
      <c r="AI50" s="587" t="s">
        <v>1142</v>
      </c>
      <c r="AJ50" s="575"/>
      <c r="AK50" s="575"/>
      <c r="AL50" s="588"/>
      <c r="AM50" s="550"/>
      <c r="AO50" s="594" t="s">
        <v>1141</v>
      </c>
      <c r="AP50" s="585"/>
      <c r="AQ50" s="585"/>
      <c r="AR50" s="585"/>
      <c r="AS50" s="554"/>
      <c r="AT50" s="553"/>
      <c r="AU50" s="553"/>
      <c r="AV50" s="555"/>
      <c r="AW50" s="550"/>
      <c r="AY50" s="594"/>
      <c r="AZ50" s="585"/>
      <c r="BA50" s="585"/>
      <c r="BB50" s="585"/>
      <c r="BC50" s="587" t="s">
        <v>1142</v>
      </c>
      <c r="BD50" s="575"/>
      <c r="BE50" s="575"/>
      <c r="BF50" s="588"/>
      <c r="BG50" s="550"/>
      <c r="BI50" s="577" t="s">
        <v>1141</v>
      </c>
      <c r="BJ50" s="575"/>
      <c r="BK50" s="575"/>
      <c r="BL50" s="576"/>
      <c r="BM50" s="554"/>
      <c r="BN50" s="553"/>
      <c r="BO50" s="553"/>
      <c r="BP50" s="555"/>
      <c r="BQ50" s="550"/>
    </row>
    <row r="51" spans="1:79" s="24" customFormat="1" thickBot="1">
      <c r="A51" s="574" t="s">
        <v>86</v>
      </c>
      <c r="B51" s="575"/>
      <c r="C51" s="575"/>
      <c r="D51" s="576"/>
      <c r="E51" s="554"/>
      <c r="F51" s="553"/>
      <c r="G51" s="553"/>
      <c r="H51" s="555"/>
      <c r="I51" s="550"/>
      <c r="K51" s="584" t="s">
        <v>132</v>
      </c>
      <c r="L51" s="585"/>
      <c r="M51" s="585"/>
      <c r="N51" s="586"/>
      <c r="O51" s="554"/>
      <c r="P51" s="553"/>
      <c r="Q51" s="553"/>
      <c r="R51" s="555"/>
      <c r="S51" s="550"/>
      <c r="U51" s="584" t="s">
        <v>132</v>
      </c>
      <c r="V51" s="585"/>
      <c r="W51" s="585"/>
      <c r="X51" s="586"/>
      <c r="Y51" s="554"/>
      <c r="Z51" s="553"/>
      <c r="AA51" s="553"/>
      <c r="AB51" s="555"/>
      <c r="AC51" s="550"/>
      <c r="AE51" s="584"/>
      <c r="AF51" s="585"/>
      <c r="AG51" s="585"/>
      <c r="AH51" s="585"/>
      <c r="AI51" s="587" t="s">
        <v>648</v>
      </c>
      <c r="AJ51" s="575"/>
      <c r="AK51" s="575"/>
      <c r="AL51" s="588"/>
      <c r="AM51" s="550"/>
      <c r="AO51" s="584" t="s">
        <v>132</v>
      </c>
      <c r="AP51" s="585"/>
      <c r="AQ51" s="585"/>
      <c r="AR51" s="585"/>
      <c r="AS51" s="554"/>
      <c r="AT51" s="553"/>
      <c r="AU51" s="553"/>
      <c r="AV51" s="555"/>
      <c r="AW51" s="550"/>
      <c r="AY51" s="578"/>
      <c r="AZ51" s="579"/>
      <c r="BA51" s="579"/>
      <c r="BB51" s="579"/>
      <c r="BC51" s="595" t="s">
        <v>1141</v>
      </c>
      <c r="BD51" s="582"/>
      <c r="BE51" s="582"/>
      <c r="BF51" s="596"/>
      <c r="BG51" s="551"/>
      <c r="BI51" s="584" t="s">
        <v>132</v>
      </c>
      <c r="BJ51" s="585"/>
      <c r="BK51" s="585"/>
      <c r="BL51" s="586"/>
      <c r="BM51" s="554"/>
      <c r="BN51" s="553"/>
      <c r="BO51" s="553"/>
      <c r="BP51" s="555"/>
      <c r="BQ51" s="550"/>
    </row>
    <row r="52" spans="1:79" s="24" customFormat="1" ht="15.75">
      <c r="A52" s="574" t="s">
        <v>132</v>
      </c>
      <c r="B52" s="575"/>
      <c r="C52" s="575"/>
      <c r="D52" s="576"/>
      <c r="E52" s="554"/>
      <c r="F52" s="553"/>
      <c r="G52" s="553"/>
      <c r="H52" s="555"/>
      <c r="I52" s="550"/>
      <c r="K52" s="584" t="s">
        <v>86</v>
      </c>
      <c r="L52" s="585"/>
      <c r="M52" s="585"/>
      <c r="N52" s="586"/>
      <c r="O52" s="554"/>
      <c r="P52" s="553"/>
      <c r="Q52" s="553"/>
      <c r="R52" s="555"/>
      <c r="S52" s="550"/>
      <c r="U52" s="584" t="s">
        <v>86</v>
      </c>
      <c r="V52" s="585"/>
      <c r="W52" s="585"/>
      <c r="X52" s="586"/>
      <c r="Y52" s="554"/>
      <c r="Z52" s="553"/>
      <c r="AA52" s="553"/>
      <c r="AB52" s="555"/>
      <c r="AC52" s="550"/>
      <c r="AE52" s="577"/>
      <c r="AF52" s="575"/>
      <c r="AG52" s="575"/>
      <c r="AH52" s="576"/>
      <c r="AI52" s="587" t="s">
        <v>1143</v>
      </c>
      <c r="AJ52" s="575"/>
      <c r="AK52" s="575"/>
      <c r="AL52" s="588"/>
      <c r="AM52" s="550"/>
      <c r="AO52" s="577" t="s">
        <v>1141</v>
      </c>
      <c r="AP52" s="575"/>
      <c r="AQ52" s="575"/>
      <c r="AR52" s="576"/>
      <c r="AS52" s="554"/>
      <c r="AT52" s="553"/>
      <c r="AU52" s="553"/>
      <c r="AV52" s="555"/>
      <c r="AW52" s="550"/>
      <c r="BI52" s="577" t="s">
        <v>1141</v>
      </c>
      <c r="BJ52" s="575"/>
      <c r="BK52" s="575"/>
      <c r="BL52" s="576"/>
      <c r="BM52" s="554"/>
      <c r="BN52" s="553"/>
      <c r="BO52" s="553"/>
      <c r="BP52" s="555"/>
      <c r="BQ52" s="550"/>
    </row>
    <row r="53" spans="1:79" s="24" customFormat="1" ht="15.75">
      <c r="A53" s="574" t="s">
        <v>86</v>
      </c>
      <c r="B53" s="575"/>
      <c r="C53" s="575"/>
      <c r="D53" s="576"/>
      <c r="E53" s="554"/>
      <c r="F53" s="553"/>
      <c r="G53" s="553"/>
      <c r="H53" s="555"/>
      <c r="I53" s="550"/>
      <c r="K53" s="574" t="s">
        <v>133</v>
      </c>
      <c r="L53" s="575"/>
      <c r="M53" s="575"/>
      <c r="N53" s="576"/>
      <c r="O53" s="554"/>
      <c r="P53" s="553"/>
      <c r="Q53" s="553"/>
      <c r="R53" s="555"/>
      <c r="S53" s="550"/>
      <c r="U53" s="574" t="s">
        <v>133</v>
      </c>
      <c r="V53" s="575"/>
      <c r="W53" s="575"/>
      <c r="X53" s="576"/>
      <c r="Y53" s="554"/>
      <c r="Z53" s="553"/>
      <c r="AA53" s="553"/>
      <c r="AB53" s="555"/>
      <c r="AC53" s="550"/>
      <c r="AE53" s="574"/>
      <c r="AF53" s="575"/>
      <c r="AG53" s="575"/>
      <c r="AH53" s="576"/>
      <c r="AI53" s="587" t="s">
        <v>648</v>
      </c>
      <c r="AJ53" s="575"/>
      <c r="AK53" s="575"/>
      <c r="AL53" s="588"/>
      <c r="AM53" s="550"/>
      <c r="AO53" s="574"/>
      <c r="AP53" s="575"/>
      <c r="AQ53" s="575"/>
      <c r="AR53" s="576"/>
      <c r="AS53" s="587" t="s">
        <v>1141</v>
      </c>
      <c r="AT53" s="575"/>
      <c r="AU53" s="575"/>
      <c r="AV53" s="588"/>
      <c r="AW53" s="550"/>
      <c r="BI53" s="584" t="s">
        <v>133</v>
      </c>
      <c r="BJ53" s="585"/>
      <c r="BK53" s="585"/>
      <c r="BL53" s="586"/>
      <c r="BM53" s="554"/>
      <c r="BN53" s="553"/>
      <c r="BO53" s="553"/>
      <c r="BP53" s="555"/>
      <c r="BQ53" s="550"/>
    </row>
    <row r="54" spans="1:79" s="24" customFormat="1" ht="15.75">
      <c r="A54" s="574" t="s">
        <v>133</v>
      </c>
      <c r="B54" s="575"/>
      <c r="C54" s="575"/>
      <c r="D54" s="576"/>
      <c r="E54" s="554"/>
      <c r="F54" s="553"/>
      <c r="G54" s="553"/>
      <c r="H54" s="555"/>
      <c r="I54" s="550"/>
      <c r="K54" s="584" t="s">
        <v>86</v>
      </c>
      <c r="L54" s="585"/>
      <c r="M54" s="585"/>
      <c r="N54" s="586"/>
      <c r="O54" s="554"/>
      <c r="P54" s="553"/>
      <c r="Q54" s="553"/>
      <c r="R54" s="555"/>
      <c r="S54" s="550"/>
      <c r="U54" s="584" t="s">
        <v>86</v>
      </c>
      <c r="V54" s="585"/>
      <c r="W54" s="585"/>
      <c r="X54" s="586"/>
      <c r="Y54" s="554"/>
      <c r="Z54" s="553"/>
      <c r="AA54" s="553"/>
      <c r="AB54" s="555"/>
      <c r="AC54" s="550"/>
      <c r="AE54" s="577"/>
      <c r="AF54" s="575"/>
      <c r="AG54" s="575"/>
      <c r="AH54" s="576"/>
      <c r="AI54" s="587" t="s">
        <v>1144</v>
      </c>
      <c r="AJ54" s="575"/>
      <c r="AK54" s="575"/>
      <c r="AL54" s="588"/>
      <c r="AM54" s="550"/>
      <c r="AO54" s="584"/>
      <c r="AP54" s="585"/>
      <c r="AQ54" s="585"/>
      <c r="AR54" s="585"/>
      <c r="AS54" s="589" t="s">
        <v>131</v>
      </c>
      <c r="AT54" s="585"/>
      <c r="AU54" s="585"/>
      <c r="AV54" s="590"/>
      <c r="AW54" s="550"/>
      <c r="BI54" s="577" t="s">
        <v>1141</v>
      </c>
      <c r="BJ54" s="575"/>
      <c r="BK54" s="575"/>
      <c r="BL54" s="576"/>
      <c r="BM54" s="554"/>
      <c r="BN54" s="553"/>
      <c r="BO54" s="553"/>
      <c r="BP54" s="555"/>
      <c r="BQ54" s="550"/>
    </row>
    <row r="55" spans="1:79" s="24" customFormat="1" ht="15.75">
      <c r="A55" s="574" t="s">
        <v>86</v>
      </c>
      <c r="B55" s="575"/>
      <c r="C55" s="575"/>
      <c r="D55" s="576"/>
      <c r="E55" s="554"/>
      <c r="F55" s="553"/>
      <c r="G55" s="553"/>
      <c r="H55" s="555"/>
      <c r="I55" s="550"/>
      <c r="K55" s="574" t="s">
        <v>134</v>
      </c>
      <c r="L55" s="575"/>
      <c r="M55" s="575"/>
      <c r="N55" s="576"/>
      <c r="O55" s="554"/>
      <c r="P55" s="553"/>
      <c r="Q55" s="553"/>
      <c r="R55" s="555"/>
      <c r="S55" s="550"/>
      <c r="U55" s="574" t="s">
        <v>134</v>
      </c>
      <c r="V55" s="575"/>
      <c r="W55" s="575"/>
      <c r="X55" s="576"/>
      <c r="Y55" s="554"/>
      <c r="Z55" s="553"/>
      <c r="AA55" s="553"/>
      <c r="AB55" s="555"/>
      <c r="AC55" s="550"/>
      <c r="AE55" s="574"/>
      <c r="AF55" s="575"/>
      <c r="AG55" s="575"/>
      <c r="AH55" s="576"/>
      <c r="AI55" s="587" t="s">
        <v>648</v>
      </c>
      <c r="AJ55" s="575"/>
      <c r="AK55" s="575"/>
      <c r="AL55" s="588"/>
      <c r="AM55" s="550"/>
      <c r="AO55" s="574"/>
      <c r="AP55" s="575"/>
      <c r="AQ55" s="575"/>
      <c r="AR55" s="576"/>
      <c r="AS55" s="591" t="s">
        <v>1139</v>
      </c>
      <c r="AT55" s="592"/>
      <c r="AU55" s="592"/>
      <c r="AV55" s="593"/>
      <c r="AW55" s="550"/>
      <c r="BI55" s="574"/>
      <c r="BJ55" s="575"/>
      <c r="BK55" s="575"/>
      <c r="BL55" s="576"/>
      <c r="BM55" s="554" t="s">
        <v>1141</v>
      </c>
      <c r="BN55" s="553"/>
      <c r="BO55" s="553"/>
      <c r="BP55" s="555"/>
      <c r="BQ55" s="550"/>
    </row>
    <row r="56" spans="1:79" s="24" customFormat="1" ht="15.75">
      <c r="A56" s="574" t="s">
        <v>134</v>
      </c>
      <c r="B56" s="575"/>
      <c r="C56" s="575"/>
      <c r="D56" s="576"/>
      <c r="E56" s="554"/>
      <c r="F56" s="553"/>
      <c r="G56" s="553"/>
      <c r="H56" s="555"/>
      <c r="I56" s="550"/>
      <c r="K56" s="574">
        <v>6011</v>
      </c>
      <c r="L56" s="575"/>
      <c r="M56" s="575"/>
      <c r="N56" s="576"/>
      <c r="O56" s="554"/>
      <c r="P56" s="553"/>
      <c r="Q56" s="553"/>
      <c r="R56" s="555"/>
      <c r="S56" s="550"/>
      <c r="U56" s="584" t="s">
        <v>86</v>
      </c>
      <c r="V56" s="585"/>
      <c r="W56" s="585"/>
      <c r="X56" s="586"/>
      <c r="Y56" s="554"/>
      <c r="Z56" s="553"/>
      <c r="AA56" s="553"/>
      <c r="AB56" s="555"/>
      <c r="AC56" s="550"/>
      <c r="AE56" s="577"/>
      <c r="AF56" s="575"/>
      <c r="AG56" s="575"/>
      <c r="AH56" s="576"/>
      <c r="AI56" s="587" t="s">
        <v>1145</v>
      </c>
      <c r="AJ56" s="575"/>
      <c r="AK56" s="575"/>
      <c r="AL56" s="588"/>
      <c r="AM56" s="550"/>
      <c r="AO56" s="584"/>
      <c r="AP56" s="585"/>
      <c r="AQ56" s="585"/>
      <c r="AR56" s="585"/>
      <c r="AS56" s="591" t="s">
        <v>1139</v>
      </c>
      <c r="AT56" s="592"/>
      <c r="AU56" s="592"/>
      <c r="AV56" s="593"/>
      <c r="AW56" s="550"/>
      <c r="BI56" s="574"/>
      <c r="BJ56" s="575"/>
      <c r="BK56" s="575"/>
      <c r="BL56" s="576"/>
      <c r="BM56" s="554" t="s">
        <v>131</v>
      </c>
      <c r="BN56" s="553"/>
      <c r="BO56" s="553"/>
      <c r="BP56" s="555"/>
      <c r="BQ56" s="550"/>
    </row>
    <row r="57" spans="1:79" s="24" customFormat="1" thickBot="1">
      <c r="A57" s="574" t="s">
        <v>86</v>
      </c>
      <c r="B57" s="575"/>
      <c r="C57" s="575"/>
      <c r="D57" s="576"/>
      <c r="E57" s="554"/>
      <c r="F57" s="553"/>
      <c r="G57" s="553"/>
      <c r="H57" s="555"/>
      <c r="I57" s="550"/>
      <c r="K57" s="574" t="s">
        <v>135</v>
      </c>
      <c r="L57" s="575"/>
      <c r="M57" s="575"/>
      <c r="N57" s="576"/>
      <c r="O57" s="554"/>
      <c r="P57" s="553"/>
      <c r="Q57" s="553"/>
      <c r="R57" s="555"/>
      <c r="S57" s="550"/>
      <c r="U57" s="574" t="s">
        <v>135</v>
      </c>
      <c r="V57" s="575"/>
      <c r="W57" s="575"/>
      <c r="X57" s="576"/>
      <c r="Y57" s="554"/>
      <c r="Z57" s="553"/>
      <c r="AA57" s="553"/>
      <c r="AB57" s="555"/>
      <c r="AC57" s="550"/>
      <c r="AE57" s="574"/>
      <c r="AF57" s="575"/>
      <c r="AG57" s="575"/>
      <c r="AH57" s="576"/>
      <c r="AI57" s="587" t="s">
        <v>648</v>
      </c>
      <c r="AJ57" s="575"/>
      <c r="AK57" s="575"/>
      <c r="AL57" s="588"/>
      <c r="AM57" s="550"/>
      <c r="AO57" s="574"/>
      <c r="AP57" s="575"/>
      <c r="AQ57" s="575"/>
      <c r="AR57" s="576"/>
      <c r="AS57" s="589" t="s">
        <v>132</v>
      </c>
      <c r="AT57" s="585"/>
      <c r="AU57" s="585"/>
      <c r="AV57" s="590"/>
      <c r="AW57" s="550"/>
      <c r="BI57" s="578"/>
      <c r="BJ57" s="579"/>
      <c r="BK57" s="579"/>
      <c r="BL57" s="580"/>
      <c r="BM57" s="581" t="s">
        <v>1141</v>
      </c>
      <c r="BN57" s="582"/>
      <c r="BO57" s="582"/>
      <c r="BP57" s="583"/>
      <c r="BQ57" s="551"/>
    </row>
    <row r="58" spans="1:79" s="24" customFormat="1" thickBot="1">
      <c r="A58" s="574" t="s">
        <v>135</v>
      </c>
      <c r="B58" s="575"/>
      <c r="C58" s="575"/>
      <c r="D58" s="576"/>
      <c r="E58" s="554"/>
      <c r="F58" s="553"/>
      <c r="G58" s="553"/>
      <c r="H58" s="555"/>
      <c r="I58" s="550"/>
      <c r="K58" s="574">
        <v>6011</v>
      </c>
      <c r="L58" s="575"/>
      <c r="M58" s="575"/>
      <c r="N58" s="576"/>
      <c r="O58" s="554"/>
      <c r="P58" s="553"/>
      <c r="Q58" s="553"/>
      <c r="R58" s="555"/>
      <c r="S58" s="550"/>
      <c r="U58" s="584" t="s">
        <v>86</v>
      </c>
      <c r="V58" s="585"/>
      <c r="W58" s="585"/>
      <c r="X58" s="586"/>
      <c r="Y58" s="554"/>
      <c r="Z58" s="553"/>
      <c r="AA58" s="553"/>
      <c r="AB58" s="555"/>
      <c r="AC58" s="550"/>
      <c r="AE58" s="577"/>
      <c r="AF58" s="575"/>
      <c r="AG58" s="575"/>
      <c r="AH58" s="576"/>
      <c r="AI58" s="587" t="s">
        <v>1146</v>
      </c>
      <c r="AJ58" s="575"/>
      <c r="AK58" s="575"/>
      <c r="AL58" s="588"/>
      <c r="AM58" s="550"/>
      <c r="AO58" s="578"/>
      <c r="AP58" s="579"/>
      <c r="AQ58" s="579"/>
      <c r="AR58" s="579"/>
      <c r="AS58" s="597" t="s">
        <v>1139</v>
      </c>
      <c r="AT58" s="598"/>
      <c r="AU58" s="598"/>
      <c r="AV58" s="599"/>
      <c r="AW58" s="551"/>
    </row>
    <row r="59" spans="1:79" s="24" customFormat="1" ht="15.75">
      <c r="A59" s="574" t="s">
        <v>86</v>
      </c>
      <c r="B59" s="575"/>
      <c r="C59" s="575"/>
      <c r="D59" s="576"/>
      <c r="E59" s="554"/>
      <c r="F59" s="553"/>
      <c r="G59" s="553"/>
      <c r="H59" s="555"/>
      <c r="I59" s="550"/>
      <c r="K59" s="574" t="s">
        <v>136</v>
      </c>
      <c r="L59" s="575"/>
      <c r="M59" s="575"/>
      <c r="N59" s="576"/>
      <c r="O59" s="554"/>
      <c r="P59" s="553"/>
      <c r="Q59" s="553"/>
      <c r="R59" s="555"/>
      <c r="S59" s="550"/>
      <c r="U59" s="574" t="s">
        <v>136</v>
      </c>
      <c r="V59" s="575"/>
      <c r="W59" s="575"/>
      <c r="X59" s="576"/>
      <c r="Y59" s="554"/>
      <c r="Z59" s="553"/>
      <c r="AA59" s="553"/>
      <c r="AB59" s="555"/>
      <c r="AC59" s="550"/>
      <c r="AE59" s="574"/>
      <c r="AF59" s="575"/>
      <c r="AG59" s="575"/>
      <c r="AH59" s="576"/>
      <c r="AI59" s="587" t="s">
        <v>648</v>
      </c>
      <c r="AJ59" s="575"/>
      <c r="AK59" s="575"/>
      <c r="AL59" s="588"/>
      <c r="AM59" s="550"/>
    </row>
    <row r="60" spans="1:79" s="24" customFormat="1" ht="15.75">
      <c r="A60" s="574" t="s">
        <v>136</v>
      </c>
      <c r="B60" s="575"/>
      <c r="C60" s="575"/>
      <c r="D60" s="576"/>
      <c r="E60" s="554"/>
      <c r="F60" s="553"/>
      <c r="G60" s="553"/>
      <c r="H60" s="555"/>
      <c r="I60" s="550"/>
      <c r="K60" s="574">
        <v>6011</v>
      </c>
      <c r="L60" s="575"/>
      <c r="M60" s="575"/>
      <c r="N60" s="576"/>
      <c r="O60" s="554"/>
      <c r="P60" s="553"/>
      <c r="Q60" s="553"/>
      <c r="R60" s="555"/>
      <c r="S60" s="550"/>
      <c r="U60" s="574">
        <v>6601</v>
      </c>
      <c r="V60" s="575"/>
      <c r="W60" s="575"/>
      <c r="X60" s="576"/>
      <c r="Y60" s="554"/>
      <c r="Z60" s="553"/>
      <c r="AA60" s="553"/>
      <c r="AB60" s="555"/>
      <c r="AC60" s="550"/>
      <c r="AE60" s="577"/>
      <c r="AF60" s="575"/>
      <c r="AG60" s="575"/>
      <c r="AH60" s="576"/>
      <c r="AI60" s="587" t="s">
        <v>1147</v>
      </c>
      <c r="AJ60" s="575"/>
      <c r="AK60" s="575"/>
      <c r="AL60" s="588"/>
      <c r="AM60" s="550"/>
    </row>
    <row r="61" spans="1:79" s="24" customFormat="1" thickBot="1">
      <c r="A61" s="574">
        <v>6011</v>
      </c>
      <c r="B61" s="575"/>
      <c r="C61" s="575"/>
      <c r="D61" s="576"/>
      <c r="E61" s="554"/>
      <c r="F61" s="553"/>
      <c r="G61" s="553"/>
      <c r="H61" s="555"/>
      <c r="I61" s="550"/>
      <c r="K61" s="600"/>
      <c r="L61" s="582"/>
      <c r="M61" s="582"/>
      <c r="N61" s="583"/>
      <c r="O61" s="565" t="s">
        <v>1140</v>
      </c>
      <c r="P61" s="563"/>
      <c r="Q61" s="563"/>
      <c r="R61" s="566"/>
      <c r="S61" s="551"/>
      <c r="U61" s="577" t="s">
        <v>1148</v>
      </c>
      <c r="V61" s="575"/>
      <c r="W61" s="575"/>
      <c r="X61" s="576"/>
      <c r="Y61" s="554"/>
      <c r="Z61" s="553"/>
      <c r="AA61" s="553"/>
      <c r="AB61" s="555"/>
      <c r="AC61" s="550"/>
      <c r="AE61" s="574"/>
      <c r="AF61" s="575"/>
      <c r="AG61" s="575"/>
      <c r="AH61" s="576"/>
      <c r="AI61" s="587" t="s">
        <v>648</v>
      </c>
      <c r="AJ61" s="575"/>
      <c r="AK61" s="575"/>
      <c r="AL61" s="588"/>
      <c r="AM61" s="550"/>
    </row>
    <row r="62" spans="1:79" s="24" customFormat="1" ht="15.75">
      <c r="A62" s="574" t="s">
        <v>606</v>
      </c>
      <c r="B62" s="575"/>
      <c r="C62" s="575"/>
      <c r="D62" s="576"/>
      <c r="E62" s="554"/>
      <c r="F62" s="553"/>
      <c r="G62" s="553"/>
      <c r="H62" s="555"/>
      <c r="I62" s="550"/>
      <c r="U62" s="574">
        <v>6601</v>
      </c>
      <c r="V62" s="575"/>
      <c r="W62" s="575"/>
      <c r="X62" s="576"/>
      <c r="Y62" s="554"/>
      <c r="Z62" s="553"/>
      <c r="AA62" s="553"/>
      <c r="AB62" s="555"/>
      <c r="AC62" s="550"/>
      <c r="AE62" s="577"/>
      <c r="AF62" s="575"/>
      <c r="AG62" s="575"/>
      <c r="AH62" s="576"/>
      <c r="AI62" s="587" t="s">
        <v>1148</v>
      </c>
      <c r="AJ62" s="575"/>
      <c r="AK62" s="575"/>
      <c r="AL62" s="588"/>
      <c r="AM62" s="550"/>
    </row>
    <row r="63" spans="1:79" s="24" customFormat="1" ht="15.75">
      <c r="A63" s="574">
        <v>6011</v>
      </c>
      <c r="B63" s="575"/>
      <c r="C63" s="575"/>
      <c r="D63" s="576"/>
      <c r="E63" s="554"/>
      <c r="F63" s="553"/>
      <c r="G63" s="553"/>
      <c r="H63" s="555"/>
      <c r="I63" s="550"/>
      <c r="U63" s="577" t="s">
        <v>1149</v>
      </c>
      <c r="V63" s="575"/>
      <c r="W63" s="575"/>
      <c r="X63" s="576"/>
      <c r="Y63" s="554"/>
      <c r="Z63" s="553"/>
      <c r="AA63" s="553"/>
      <c r="AB63" s="555"/>
      <c r="AC63" s="550"/>
      <c r="AE63" s="574"/>
      <c r="AF63" s="575"/>
      <c r="AG63" s="575"/>
      <c r="AH63" s="576"/>
      <c r="AI63" s="587" t="s">
        <v>648</v>
      </c>
      <c r="AJ63" s="575"/>
      <c r="AK63" s="575"/>
      <c r="AL63" s="588"/>
      <c r="AM63" s="550"/>
    </row>
    <row r="64" spans="1:79" s="24" customFormat="1" ht="15.75">
      <c r="A64" s="552"/>
      <c r="B64" s="553"/>
      <c r="C64" s="553"/>
      <c r="D64" s="503"/>
      <c r="E64" s="587" t="s">
        <v>1139</v>
      </c>
      <c r="F64" s="575"/>
      <c r="G64" s="575"/>
      <c r="H64" s="588"/>
      <c r="I64" s="550"/>
      <c r="U64" s="574">
        <v>6011</v>
      </c>
      <c r="V64" s="575"/>
      <c r="W64" s="575"/>
      <c r="X64" s="576"/>
      <c r="Y64" s="554"/>
      <c r="Z64" s="553"/>
      <c r="AA64" s="553"/>
      <c r="AB64" s="555"/>
      <c r="AC64" s="550"/>
      <c r="AE64" s="577"/>
      <c r="AF64" s="575"/>
      <c r="AG64" s="575"/>
      <c r="AH64" s="576"/>
      <c r="AI64" s="587" t="s">
        <v>1149</v>
      </c>
      <c r="AJ64" s="575"/>
      <c r="AK64" s="575"/>
      <c r="AL64" s="588"/>
      <c r="AM64" s="550"/>
    </row>
    <row r="65" spans="1:39" s="24" customFormat="1" ht="15.75">
      <c r="A65" s="552"/>
      <c r="B65" s="553"/>
      <c r="C65" s="553"/>
      <c r="D65" s="503"/>
      <c r="E65" s="587" t="s">
        <v>131</v>
      </c>
      <c r="F65" s="575"/>
      <c r="G65" s="575"/>
      <c r="H65" s="588"/>
      <c r="I65" s="550"/>
      <c r="U65" s="577" t="s">
        <v>1150</v>
      </c>
      <c r="V65" s="575"/>
      <c r="W65" s="575"/>
      <c r="X65" s="576"/>
      <c r="Y65" s="554"/>
      <c r="Z65" s="553"/>
      <c r="AA65" s="553"/>
      <c r="AB65" s="555"/>
      <c r="AC65" s="550"/>
      <c r="AE65" s="574"/>
      <c r="AF65" s="575"/>
      <c r="AG65" s="575"/>
      <c r="AH65" s="576"/>
      <c r="AI65" s="587" t="s">
        <v>648</v>
      </c>
      <c r="AJ65" s="575"/>
      <c r="AK65" s="575"/>
      <c r="AL65" s="588"/>
      <c r="AM65" s="550"/>
    </row>
    <row r="66" spans="1:39" s="24" customFormat="1" ht="15.75">
      <c r="A66" s="552"/>
      <c r="B66" s="553"/>
      <c r="C66" s="553"/>
      <c r="D66" s="503"/>
      <c r="E66" s="587" t="s">
        <v>1139</v>
      </c>
      <c r="F66" s="575"/>
      <c r="G66" s="575"/>
      <c r="H66" s="588"/>
      <c r="I66" s="550"/>
      <c r="U66" s="574" t="s">
        <v>86</v>
      </c>
      <c r="V66" s="575"/>
      <c r="W66" s="575"/>
      <c r="X66" s="576"/>
      <c r="Y66" s="554"/>
      <c r="Z66" s="553"/>
      <c r="AA66" s="553"/>
      <c r="AB66" s="555"/>
      <c r="AC66" s="550"/>
      <c r="AE66" s="577"/>
      <c r="AF66" s="575"/>
      <c r="AG66" s="575"/>
      <c r="AH66" s="576"/>
      <c r="AI66" s="587" t="s">
        <v>1150</v>
      </c>
      <c r="AJ66" s="575"/>
      <c r="AK66" s="575"/>
      <c r="AL66" s="588"/>
      <c r="AM66" s="550"/>
    </row>
    <row r="67" spans="1:39" s="24" customFormat="1" ht="15.75">
      <c r="A67" s="552"/>
      <c r="B67" s="553"/>
      <c r="C67" s="553"/>
      <c r="D67" s="503"/>
      <c r="E67" s="587" t="s">
        <v>132</v>
      </c>
      <c r="F67" s="575"/>
      <c r="G67" s="575"/>
      <c r="H67" s="588"/>
      <c r="I67" s="550"/>
      <c r="U67" s="577" t="s">
        <v>1151</v>
      </c>
      <c r="V67" s="575"/>
      <c r="W67" s="575"/>
      <c r="X67" s="576"/>
      <c r="Y67" s="554"/>
      <c r="Z67" s="553"/>
      <c r="AA67" s="553"/>
      <c r="AB67" s="555"/>
      <c r="AC67" s="550"/>
      <c r="AE67" s="574"/>
      <c r="AF67" s="575"/>
      <c r="AG67" s="575"/>
      <c r="AH67" s="576"/>
      <c r="AI67" s="587" t="s">
        <v>648</v>
      </c>
      <c r="AJ67" s="575"/>
      <c r="AK67" s="575"/>
      <c r="AL67" s="588"/>
      <c r="AM67" s="550"/>
    </row>
    <row r="68" spans="1:39" s="24" customFormat="1" ht="15.75">
      <c r="A68" s="552"/>
      <c r="B68" s="553"/>
      <c r="C68" s="553"/>
      <c r="D68" s="503"/>
      <c r="E68" s="587" t="s">
        <v>1152</v>
      </c>
      <c r="F68" s="575"/>
      <c r="G68" s="575"/>
      <c r="H68" s="588"/>
      <c r="I68" s="550"/>
      <c r="U68" s="574" t="s">
        <v>86</v>
      </c>
      <c r="V68" s="575"/>
      <c r="W68" s="575"/>
      <c r="X68" s="576"/>
      <c r="Y68" s="554"/>
      <c r="Z68" s="553"/>
      <c r="AA68" s="553"/>
      <c r="AB68" s="555"/>
      <c r="AC68" s="550"/>
      <c r="AE68" s="577"/>
      <c r="AF68" s="575"/>
      <c r="AG68" s="575"/>
      <c r="AH68" s="576"/>
      <c r="AI68" s="587" t="s">
        <v>1151</v>
      </c>
      <c r="AJ68" s="575"/>
      <c r="AK68" s="575"/>
      <c r="AL68" s="588"/>
      <c r="AM68" s="550"/>
    </row>
    <row r="69" spans="1:39" s="24" customFormat="1" ht="15.75">
      <c r="A69" s="552"/>
      <c r="B69" s="553"/>
      <c r="C69" s="553"/>
      <c r="D69" s="503"/>
      <c r="E69" s="587" t="s">
        <v>133</v>
      </c>
      <c r="F69" s="575"/>
      <c r="G69" s="575"/>
      <c r="H69" s="588"/>
      <c r="I69" s="550"/>
      <c r="U69" s="577" t="s">
        <v>1153</v>
      </c>
      <c r="V69" s="575"/>
      <c r="W69" s="575"/>
      <c r="X69" s="576"/>
      <c r="Y69" s="554"/>
      <c r="Z69" s="553"/>
      <c r="AA69" s="553"/>
      <c r="AB69" s="555"/>
      <c r="AC69" s="550"/>
      <c r="AE69" s="574"/>
      <c r="AF69" s="575"/>
      <c r="AG69" s="575"/>
      <c r="AH69" s="576"/>
      <c r="AI69" s="587" t="s">
        <v>648</v>
      </c>
      <c r="AJ69" s="575"/>
      <c r="AK69" s="575"/>
      <c r="AL69" s="588"/>
      <c r="AM69" s="550"/>
    </row>
    <row r="70" spans="1:39" s="24" customFormat="1" ht="15.75">
      <c r="A70" s="552"/>
      <c r="B70" s="553"/>
      <c r="C70" s="553"/>
      <c r="D70" s="503"/>
      <c r="E70" s="587" t="s">
        <v>86</v>
      </c>
      <c r="F70" s="575"/>
      <c r="G70" s="575"/>
      <c r="H70" s="588"/>
      <c r="I70" s="550"/>
      <c r="U70" s="574" t="s">
        <v>86</v>
      </c>
      <c r="V70" s="575"/>
      <c r="W70" s="575"/>
      <c r="X70" s="576"/>
      <c r="Y70" s="554"/>
      <c r="Z70" s="553"/>
      <c r="AA70" s="553"/>
      <c r="AB70" s="555"/>
      <c r="AC70" s="550"/>
      <c r="AE70" s="577"/>
      <c r="AF70" s="575"/>
      <c r="AG70" s="575"/>
      <c r="AH70" s="576"/>
      <c r="AI70" s="587" t="s">
        <v>1153</v>
      </c>
      <c r="AJ70" s="575"/>
      <c r="AK70" s="575"/>
      <c r="AL70" s="588"/>
      <c r="AM70" s="550"/>
    </row>
    <row r="71" spans="1:39" s="24" customFormat="1" ht="15.75">
      <c r="A71" s="552"/>
      <c r="B71" s="553"/>
      <c r="C71" s="553"/>
      <c r="D71" s="503"/>
      <c r="E71" s="587" t="s">
        <v>134</v>
      </c>
      <c r="F71" s="575"/>
      <c r="G71" s="575"/>
      <c r="H71" s="588"/>
      <c r="I71" s="550"/>
      <c r="U71" s="577" t="s">
        <v>1154</v>
      </c>
      <c r="V71" s="575"/>
      <c r="W71" s="575"/>
      <c r="X71" s="576"/>
      <c r="Y71" s="554"/>
      <c r="Z71" s="553"/>
      <c r="AA71" s="553"/>
      <c r="AB71" s="555"/>
      <c r="AC71" s="550"/>
      <c r="AE71" s="574"/>
      <c r="AF71" s="575"/>
      <c r="AG71" s="575"/>
      <c r="AH71" s="576"/>
      <c r="AI71" s="587" t="s">
        <v>648</v>
      </c>
      <c r="AJ71" s="575"/>
      <c r="AK71" s="575"/>
      <c r="AL71" s="588"/>
      <c r="AM71" s="550"/>
    </row>
    <row r="72" spans="1:39" s="24" customFormat="1" ht="15.75">
      <c r="A72" s="552"/>
      <c r="B72" s="553"/>
      <c r="C72" s="553"/>
      <c r="D72" s="503"/>
      <c r="E72" s="587" t="s">
        <v>1152</v>
      </c>
      <c r="F72" s="575"/>
      <c r="G72" s="575"/>
      <c r="H72" s="588"/>
      <c r="I72" s="550"/>
      <c r="U72" s="574">
        <v>6011</v>
      </c>
      <c r="V72" s="575"/>
      <c r="W72" s="575"/>
      <c r="X72" s="576"/>
      <c r="Y72" s="554"/>
      <c r="Z72" s="553"/>
      <c r="AA72" s="553"/>
      <c r="AB72" s="555"/>
      <c r="AC72" s="550"/>
      <c r="AE72" s="577"/>
      <c r="AF72" s="575"/>
      <c r="AG72" s="575"/>
      <c r="AH72" s="576"/>
      <c r="AI72" s="587" t="s">
        <v>1154</v>
      </c>
      <c r="AJ72" s="575"/>
      <c r="AK72" s="575"/>
      <c r="AL72" s="588"/>
      <c r="AM72" s="550"/>
    </row>
    <row r="73" spans="1:39" s="24" customFormat="1" ht="15.75">
      <c r="A73" s="552"/>
      <c r="B73" s="553"/>
      <c r="C73" s="553"/>
      <c r="D73" s="503"/>
      <c r="E73" s="587" t="s">
        <v>135</v>
      </c>
      <c r="F73" s="575"/>
      <c r="G73" s="575"/>
      <c r="H73" s="588"/>
      <c r="I73" s="550"/>
      <c r="U73" s="577" t="s">
        <v>1155</v>
      </c>
      <c r="V73" s="575"/>
      <c r="W73" s="575"/>
      <c r="X73" s="576"/>
      <c r="Y73" s="554"/>
      <c r="Z73" s="553"/>
      <c r="AA73" s="553"/>
      <c r="AB73" s="555"/>
      <c r="AC73" s="550"/>
      <c r="AE73" s="574"/>
      <c r="AF73" s="575"/>
      <c r="AG73" s="575"/>
      <c r="AH73" s="576"/>
      <c r="AI73" s="587" t="s">
        <v>1141</v>
      </c>
      <c r="AJ73" s="575"/>
      <c r="AK73" s="575"/>
      <c r="AL73" s="588"/>
      <c r="AM73" s="550"/>
    </row>
    <row r="74" spans="1:39" s="24" customFormat="1" ht="15.75">
      <c r="A74" s="552"/>
      <c r="B74" s="553"/>
      <c r="C74" s="553"/>
      <c r="D74" s="503"/>
      <c r="E74" s="587" t="s">
        <v>1152</v>
      </c>
      <c r="F74" s="575"/>
      <c r="G74" s="575"/>
      <c r="H74" s="588"/>
      <c r="I74" s="550"/>
      <c r="U74" s="574">
        <v>6011</v>
      </c>
      <c r="V74" s="575"/>
      <c r="W74" s="575"/>
      <c r="X74" s="576"/>
      <c r="Y74" s="554"/>
      <c r="Z74" s="553"/>
      <c r="AA74" s="553"/>
      <c r="AB74" s="555"/>
      <c r="AC74" s="550"/>
      <c r="AE74" s="577"/>
      <c r="AF74" s="575"/>
      <c r="AG74" s="575"/>
      <c r="AH74" s="576"/>
      <c r="AI74" s="587" t="s">
        <v>1155</v>
      </c>
      <c r="AJ74" s="575"/>
      <c r="AK74" s="575"/>
      <c r="AL74" s="588"/>
      <c r="AM74" s="550"/>
    </row>
    <row r="75" spans="1:39" s="24" customFormat="1" thickBot="1">
      <c r="A75" s="552"/>
      <c r="B75" s="553"/>
      <c r="C75" s="553"/>
      <c r="D75" s="503"/>
      <c r="E75" s="587" t="s">
        <v>136</v>
      </c>
      <c r="F75" s="575"/>
      <c r="G75" s="575"/>
      <c r="H75" s="588"/>
      <c r="I75" s="550"/>
      <c r="U75" s="600"/>
      <c r="V75" s="582"/>
      <c r="W75" s="582"/>
      <c r="X75" s="583"/>
      <c r="Y75" s="601" t="s">
        <v>1140</v>
      </c>
      <c r="Z75" s="582"/>
      <c r="AA75" s="582"/>
      <c r="AB75" s="596"/>
      <c r="AC75" s="551"/>
      <c r="AE75" s="574"/>
      <c r="AF75" s="575"/>
      <c r="AG75" s="575"/>
      <c r="AH75" s="576"/>
      <c r="AI75" s="587" t="s">
        <v>648</v>
      </c>
      <c r="AJ75" s="575"/>
      <c r="AK75" s="575"/>
      <c r="AL75" s="588"/>
      <c r="AM75" s="550"/>
    </row>
    <row r="76" spans="1:39" s="24" customFormat="1" ht="15.75">
      <c r="A76" s="552"/>
      <c r="B76" s="553"/>
      <c r="C76" s="553"/>
      <c r="D76" s="503"/>
      <c r="E76" s="587" t="s">
        <v>1141</v>
      </c>
      <c r="F76" s="575"/>
      <c r="G76" s="575"/>
      <c r="H76" s="588"/>
      <c r="I76" s="550"/>
      <c r="AE76" s="577"/>
      <c r="AF76" s="575"/>
      <c r="AG76" s="575"/>
      <c r="AH76" s="576"/>
      <c r="AI76" s="587" t="s">
        <v>1156</v>
      </c>
      <c r="AJ76" s="575"/>
      <c r="AK76" s="575"/>
      <c r="AL76" s="588"/>
      <c r="AM76" s="550"/>
    </row>
    <row r="77" spans="1:39" s="24" customFormat="1" ht="15.75">
      <c r="A77" s="552"/>
      <c r="B77" s="553"/>
      <c r="C77" s="553"/>
      <c r="D77" s="503"/>
      <c r="E77" s="587" t="s">
        <v>606</v>
      </c>
      <c r="F77" s="575"/>
      <c r="G77" s="575"/>
      <c r="H77" s="588"/>
      <c r="I77" s="550"/>
      <c r="AE77" s="574"/>
      <c r="AF77" s="575"/>
      <c r="AG77" s="575"/>
      <c r="AH77" s="576"/>
      <c r="AI77" s="587" t="s">
        <v>1141</v>
      </c>
      <c r="AJ77" s="575"/>
      <c r="AK77" s="575"/>
      <c r="AL77" s="588"/>
      <c r="AM77" s="550"/>
    </row>
    <row r="78" spans="1:39" s="24" customFormat="1" ht="15.75">
      <c r="A78" s="552"/>
      <c r="B78" s="553"/>
      <c r="C78" s="553"/>
      <c r="D78" s="503"/>
      <c r="E78" s="587" t="s">
        <v>86</v>
      </c>
      <c r="F78" s="575"/>
      <c r="G78" s="575"/>
      <c r="H78" s="588"/>
      <c r="I78" s="550"/>
      <c r="AE78" s="577"/>
      <c r="AF78" s="575"/>
      <c r="AG78" s="575"/>
      <c r="AH78" s="576"/>
      <c r="AI78" s="587" t="s">
        <v>1157</v>
      </c>
      <c r="AJ78" s="575"/>
      <c r="AK78" s="575"/>
      <c r="AL78" s="588"/>
      <c r="AM78" s="550"/>
    </row>
    <row r="79" spans="1:39" s="24" customFormat="1" thickBot="1">
      <c r="A79" s="552"/>
      <c r="B79" s="553"/>
      <c r="C79" s="553"/>
      <c r="D79" s="503"/>
      <c r="E79" s="587" t="s">
        <v>617</v>
      </c>
      <c r="F79" s="575"/>
      <c r="G79" s="575"/>
      <c r="H79" s="588"/>
      <c r="I79" s="550"/>
      <c r="AE79" s="600"/>
      <c r="AF79" s="582"/>
      <c r="AG79" s="582"/>
      <c r="AH79" s="583"/>
      <c r="AI79" s="595" t="s">
        <v>1141</v>
      </c>
      <c r="AJ79" s="582"/>
      <c r="AK79" s="582"/>
      <c r="AL79" s="596"/>
      <c r="AM79" s="551"/>
    </row>
    <row r="80" spans="1:39" s="24" customFormat="1" ht="15.75">
      <c r="A80" s="552"/>
      <c r="B80" s="553"/>
      <c r="C80" s="553"/>
      <c r="D80" s="503"/>
      <c r="E80" s="587" t="s">
        <v>1152</v>
      </c>
      <c r="F80" s="575"/>
      <c r="G80" s="575"/>
      <c r="H80" s="588"/>
      <c r="I80" s="550"/>
    </row>
    <row r="81" spans="1:81" s="24" customFormat="1" ht="15.75">
      <c r="A81" s="552"/>
      <c r="B81" s="553"/>
      <c r="C81" s="553"/>
      <c r="D81" s="503"/>
      <c r="E81" s="587" t="s">
        <v>1158</v>
      </c>
      <c r="F81" s="575"/>
      <c r="G81" s="575"/>
      <c r="H81" s="588"/>
      <c r="I81" s="550"/>
    </row>
    <row r="82" spans="1:81" s="24" customFormat="1" ht="15.75">
      <c r="A82" s="552"/>
      <c r="B82" s="553"/>
      <c r="C82" s="553"/>
      <c r="D82" s="503"/>
      <c r="E82" s="587" t="s">
        <v>86</v>
      </c>
      <c r="F82" s="575"/>
      <c r="G82" s="575"/>
      <c r="H82" s="588"/>
      <c r="I82" s="550"/>
    </row>
    <row r="83" spans="1:81" s="24" customFormat="1" ht="15.75">
      <c r="A83" s="552"/>
      <c r="B83" s="553"/>
      <c r="C83" s="553"/>
      <c r="D83" s="503"/>
      <c r="E83" s="587" t="s">
        <v>1159</v>
      </c>
      <c r="F83" s="575"/>
      <c r="G83" s="575"/>
      <c r="H83" s="588"/>
      <c r="I83" s="550"/>
    </row>
    <row r="84" spans="1:81" s="24" customFormat="1" ht="15.75">
      <c r="A84" s="552"/>
      <c r="B84" s="553"/>
      <c r="C84" s="553"/>
      <c r="D84" s="503"/>
      <c r="E84" s="587" t="s">
        <v>86</v>
      </c>
      <c r="F84" s="575"/>
      <c r="G84" s="575"/>
      <c r="H84" s="588"/>
      <c r="I84" s="550"/>
    </row>
    <row r="85" spans="1:81" s="24" customFormat="1" ht="15.75">
      <c r="A85" s="552"/>
      <c r="B85" s="553"/>
      <c r="C85" s="553"/>
      <c r="D85" s="503"/>
      <c r="E85" s="587" t="s">
        <v>1160</v>
      </c>
      <c r="F85" s="575"/>
      <c r="G85" s="575"/>
      <c r="H85" s="588"/>
      <c r="I85" s="550"/>
    </row>
    <row r="86" spans="1:81" s="24" customFormat="1" ht="15.75">
      <c r="A86" s="552"/>
      <c r="B86" s="553"/>
      <c r="C86" s="553"/>
      <c r="D86" s="503"/>
      <c r="E86" s="587" t="s">
        <v>86</v>
      </c>
      <c r="F86" s="575"/>
      <c r="G86" s="575"/>
      <c r="H86" s="588"/>
      <c r="I86" s="550"/>
    </row>
    <row r="87" spans="1:81" s="24" customFormat="1" ht="15.75">
      <c r="A87" s="552"/>
      <c r="B87" s="553"/>
      <c r="C87" s="553"/>
      <c r="D87" s="503"/>
      <c r="E87" s="587" t="s">
        <v>1154</v>
      </c>
      <c r="F87" s="575"/>
      <c r="G87" s="575"/>
      <c r="H87" s="588"/>
      <c r="I87" s="550"/>
      <c r="BS87" s="34"/>
      <c r="BT87" s="34"/>
      <c r="BU87" s="34"/>
      <c r="BV87" s="34"/>
      <c r="BW87" s="34"/>
      <c r="BX87" s="34"/>
      <c r="BY87" s="34"/>
      <c r="BZ87" s="34"/>
      <c r="CA87" s="34"/>
      <c r="CB87" s="34"/>
      <c r="CC87" s="34"/>
    </row>
    <row r="88" spans="1:81" s="24" customFormat="1" thickBot="1">
      <c r="A88" s="562"/>
      <c r="B88" s="563"/>
      <c r="C88" s="563"/>
      <c r="D88" s="564"/>
      <c r="E88" s="595" t="s">
        <v>1152</v>
      </c>
      <c r="F88" s="582"/>
      <c r="G88" s="582"/>
      <c r="H88" s="596"/>
      <c r="I88" s="551"/>
      <c r="BS88" s="34"/>
      <c r="BT88" s="34"/>
      <c r="BU88" s="34"/>
      <c r="BV88" s="34"/>
      <c r="BW88" s="34"/>
      <c r="BX88" s="34"/>
      <c r="BY88" s="34"/>
      <c r="BZ88" s="34"/>
      <c r="CA88" s="34"/>
      <c r="CB88" s="34"/>
      <c r="CC88" s="34"/>
    </row>
    <row r="89" spans="1:81" s="24" customFormat="1" ht="17.25" customHeight="1">
      <c r="BS89" s="34"/>
      <c r="BT89" s="34"/>
      <c r="BU89" s="34"/>
      <c r="BV89" s="34"/>
      <c r="BW89" s="34"/>
      <c r="BX89" s="34"/>
      <c r="BY89" s="34"/>
      <c r="BZ89" s="34"/>
      <c r="CA89" s="34"/>
      <c r="CB89" s="34"/>
      <c r="CC89" s="34"/>
    </row>
    <row r="90" spans="1:81" s="24" customFormat="1" thickBot="1">
      <c r="A90" s="502" t="s">
        <v>1161</v>
      </c>
      <c r="B90" s="502"/>
      <c r="C90" s="502"/>
      <c r="D90" s="502"/>
      <c r="E90" s="502"/>
      <c r="F90" s="502"/>
      <c r="G90" s="502"/>
      <c r="BS90" s="34"/>
      <c r="BT90" s="34"/>
      <c r="BU90" s="34"/>
      <c r="BV90" s="34"/>
      <c r="BW90" s="34"/>
      <c r="BX90" s="34"/>
      <c r="BY90" s="34"/>
      <c r="BZ90" s="34"/>
      <c r="CA90" s="34"/>
      <c r="CB90" s="34"/>
      <c r="CC90" s="34"/>
    </row>
    <row r="91" spans="1:81" s="24" customFormat="1" thickBot="1">
      <c r="A91" s="538" t="s">
        <v>1162</v>
      </c>
      <c r="B91" s="539"/>
      <c r="C91" s="539"/>
      <c r="D91" s="539"/>
      <c r="E91" s="539"/>
      <c r="F91" s="539"/>
      <c r="G91" s="539"/>
      <c r="H91" s="540"/>
      <c r="K91" s="538" t="s">
        <v>1163</v>
      </c>
      <c r="L91" s="539"/>
      <c r="M91" s="539"/>
      <c r="N91" s="539"/>
      <c r="O91" s="539"/>
      <c r="P91" s="539"/>
      <c r="Q91" s="539"/>
      <c r="R91" s="540"/>
      <c r="U91" s="538" t="s">
        <v>1164</v>
      </c>
      <c r="V91" s="539"/>
      <c r="W91" s="539"/>
      <c r="X91" s="539"/>
      <c r="Y91" s="539"/>
      <c r="Z91" s="539"/>
      <c r="AA91" s="539"/>
      <c r="AB91" s="540"/>
      <c r="AE91" s="538" t="s">
        <v>1165</v>
      </c>
      <c r="AF91" s="539"/>
      <c r="AG91" s="539"/>
      <c r="AH91" s="539"/>
      <c r="AI91" s="539"/>
      <c r="AJ91" s="539"/>
      <c r="AK91" s="539"/>
      <c r="AL91" s="540"/>
      <c r="AM91" s="318"/>
      <c r="AO91" s="538" t="s">
        <v>1166</v>
      </c>
      <c r="AP91" s="539"/>
      <c r="AQ91" s="539"/>
      <c r="AR91" s="539"/>
      <c r="AS91" s="539"/>
      <c r="AT91" s="539"/>
      <c r="AU91" s="539"/>
      <c r="AV91" s="540"/>
      <c r="AY91" s="538" t="s">
        <v>1167</v>
      </c>
      <c r="AZ91" s="539"/>
      <c r="BA91" s="539"/>
      <c r="BB91" s="539"/>
      <c r="BC91" s="539"/>
      <c r="BD91" s="539"/>
      <c r="BE91" s="539"/>
      <c r="BF91" s="540"/>
      <c r="BI91" s="538" t="s">
        <v>1168</v>
      </c>
      <c r="BJ91" s="539"/>
      <c r="BK91" s="539"/>
      <c r="BL91" s="539"/>
      <c r="BM91" s="539"/>
      <c r="BN91" s="539"/>
      <c r="BO91" s="539"/>
      <c r="BP91" s="540"/>
      <c r="BS91" s="602"/>
      <c r="BT91" s="602"/>
      <c r="BU91" s="602"/>
      <c r="BV91" s="602"/>
      <c r="BW91" s="602"/>
      <c r="BX91" s="602"/>
      <c r="BY91" s="602"/>
      <c r="BZ91" s="602"/>
      <c r="CA91" s="34"/>
      <c r="CB91" s="34"/>
      <c r="CC91" s="34"/>
    </row>
    <row r="92" spans="1:81" s="24" customFormat="1" ht="32.25" thickBot="1">
      <c r="A92" s="603" t="s">
        <v>137</v>
      </c>
      <c r="B92" s="604"/>
      <c r="C92" s="604"/>
      <c r="D92" s="604" t="s">
        <v>1169</v>
      </c>
      <c r="E92" s="604" t="s">
        <v>138</v>
      </c>
      <c r="F92" s="604" t="s">
        <v>110</v>
      </c>
      <c r="G92" s="604" t="s">
        <v>250</v>
      </c>
      <c r="H92" s="607" t="s">
        <v>710</v>
      </c>
      <c r="I92" s="97" t="s">
        <v>1058</v>
      </c>
      <c r="K92" s="603" t="s">
        <v>137</v>
      </c>
      <c r="L92" s="604"/>
      <c r="M92" s="604"/>
      <c r="N92" s="604" t="s">
        <v>1169</v>
      </c>
      <c r="O92" s="604" t="s">
        <v>138</v>
      </c>
      <c r="P92" s="604" t="s">
        <v>110</v>
      </c>
      <c r="Q92" s="604" t="s">
        <v>250</v>
      </c>
      <c r="R92" s="607" t="s">
        <v>710</v>
      </c>
      <c r="S92" s="97" t="s">
        <v>1059</v>
      </c>
      <c r="U92" s="603" t="s">
        <v>137</v>
      </c>
      <c r="V92" s="604"/>
      <c r="W92" s="604"/>
      <c r="X92" s="604" t="s">
        <v>1169</v>
      </c>
      <c r="Y92" s="604" t="s">
        <v>138</v>
      </c>
      <c r="Z92" s="604" t="s">
        <v>110</v>
      </c>
      <c r="AA92" s="604" t="s">
        <v>250</v>
      </c>
      <c r="AB92" s="607" t="s">
        <v>710</v>
      </c>
      <c r="AC92" s="97" t="s">
        <v>1060</v>
      </c>
      <c r="AE92" s="603" t="s">
        <v>137</v>
      </c>
      <c r="AF92" s="604"/>
      <c r="AG92" s="604"/>
      <c r="AH92" s="604" t="s">
        <v>1169</v>
      </c>
      <c r="AI92" s="604" t="s">
        <v>138</v>
      </c>
      <c r="AJ92" s="604" t="s">
        <v>110</v>
      </c>
      <c r="AK92" s="604" t="s">
        <v>250</v>
      </c>
      <c r="AL92" s="607" t="s">
        <v>710</v>
      </c>
      <c r="AM92" s="97" t="s">
        <v>1061</v>
      </c>
      <c r="AO92" s="603" t="s">
        <v>137</v>
      </c>
      <c r="AP92" s="604"/>
      <c r="AQ92" s="604"/>
      <c r="AR92" s="604" t="s">
        <v>1169</v>
      </c>
      <c r="AS92" s="604" t="s">
        <v>138</v>
      </c>
      <c r="AT92" s="604" t="s">
        <v>110</v>
      </c>
      <c r="AU92" s="604" t="s">
        <v>250</v>
      </c>
      <c r="AV92" s="607" t="s">
        <v>710</v>
      </c>
      <c r="AW92" s="97" t="s">
        <v>1062</v>
      </c>
      <c r="AY92" s="603" t="s">
        <v>137</v>
      </c>
      <c r="AZ92" s="604"/>
      <c r="BA92" s="604"/>
      <c r="BB92" s="604" t="s">
        <v>1169</v>
      </c>
      <c r="BC92" s="604" t="s">
        <v>138</v>
      </c>
      <c r="BD92" s="604" t="s">
        <v>110</v>
      </c>
      <c r="BE92" s="604" t="s">
        <v>250</v>
      </c>
      <c r="BF92" s="607" t="s">
        <v>710</v>
      </c>
      <c r="BG92" s="97" t="s">
        <v>1063</v>
      </c>
      <c r="BI92" s="603" t="s">
        <v>137</v>
      </c>
      <c r="BJ92" s="604"/>
      <c r="BK92" s="604"/>
      <c r="BL92" s="604" t="s">
        <v>1169</v>
      </c>
      <c r="BM92" s="604" t="s">
        <v>138</v>
      </c>
      <c r="BN92" s="604" t="s">
        <v>110</v>
      </c>
      <c r="BO92" s="604" t="s">
        <v>250</v>
      </c>
      <c r="BP92" s="607" t="s">
        <v>710</v>
      </c>
      <c r="BQ92" s="97" t="s">
        <v>1064</v>
      </c>
      <c r="BS92" s="609"/>
      <c r="BT92" s="609"/>
      <c r="BU92" s="609"/>
      <c r="BV92" s="609"/>
      <c r="BW92" s="609"/>
      <c r="BX92" s="609"/>
      <c r="BY92" s="609"/>
      <c r="BZ92" s="610"/>
      <c r="CA92" s="403"/>
      <c r="CB92" s="34"/>
      <c r="CC92" s="34"/>
    </row>
    <row r="93" spans="1:81" s="24" customFormat="1" ht="111" thickBot="1">
      <c r="A93" s="605"/>
      <c r="B93" s="606"/>
      <c r="C93" s="606"/>
      <c r="D93" s="606"/>
      <c r="E93" s="606"/>
      <c r="F93" s="606"/>
      <c r="G93" s="606"/>
      <c r="H93" s="608"/>
      <c r="I93" s="439" t="s">
        <v>635</v>
      </c>
      <c r="K93" s="605"/>
      <c r="L93" s="606"/>
      <c r="M93" s="606"/>
      <c r="N93" s="606"/>
      <c r="O93" s="606"/>
      <c r="P93" s="606"/>
      <c r="Q93" s="606"/>
      <c r="R93" s="608"/>
      <c r="S93" s="439" t="s">
        <v>635</v>
      </c>
      <c r="U93" s="605"/>
      <c r="V93" s="606"/>
      <c r="W93" s="606"/>
      <c r="X93" s="606"/>
      <c r="Y93" s="606"/>
      <c r="Z93" s="606"/>
      <c r="AA93" s="606"/>
      <c r="AB93" s="608"/>
      <c r="AC93" s="439" t="s">
        <v>635</v>
      </c>
      <c r="AE93" s="605"/>
      <c r="AF93" s="606"/>
      <c r="AG93" s="606"/>
      <c r="AH93" s="606"/>
      <c r="AI93" s="606"/>
      <c r="AJ93" s="606"/>
      <c r="AK93" s="606"/>
      <c r="AL93" s="608"/>
      <c r="AM93" s="439" t="s">
        <v>635</v>
      </c>
      <c r="AO93" s="605"/>
      <c r="AP93" s="606"/>
      <c r="AQ93" s="606"/>
      <c r="AR93" s="606"/>
      <c r="AS93" s="606"/>
      <c r="AT93" s="606"/>
      <c r="AU93" s="606"/>
      <c r="AV93" s="608"/>
      <c r="AW93" s="439" t="s">
        <v>635</v>
      </c>
      <c r="AY93" s="605"/>
      <c r="AZ93" s="606"/>
      <c r="BA93" s="606"/>
      <c r="BB93" s="606"/>
      <c r="BC93" s="606"/>
      <c r="BD93" s="606"/>
      <c r="BE93" s="606"/>
      <c r="BF93" s="608"/>
      <c r="BG93" s="439" t="s">
        <v>635</v>
      </c>
      <c r="BI93" s="605"/>
      <c r="BJ93" s="606"/>
      <c r="BK93" s="606"/>
      <c r="BL93" s="606"/>
      <c r="BM93" s="606"/>
      <c r="BN93" s="606"/>
      <c r="BO93" s="606"/>
      <c r="BP93" s="608"/>
      <c r="BQ93" s="439" t="s">
        <v>635</v>
      </c>
      <c r="BS93" s="609"/>
      <c r="BT93" s="609"/>
      <c r="BU93" s="609"/>
      <c r="BV93" s="609"/>
      <c r="BW93" s="609"/>
      <c r="BX93" s="609"/>
      <c r="BY93" s="609"/>
      <c r="BZ93" s="610"/>
      <c r="CA93" s="323"/>
      <c r="CB93" s="34"/>
      <c r="CC93" s="34"/>
    </row>
    <row r="94" spans="1:81" s="24" customFormat="1" thickBot="1">
      <c r="A94" s="111"/>
      <c r="B94" s="404" t="s">
        <v>1895</v>
      </c>
      <c r="C94" s="106"/>
      <c r="D94" s="324" t="s">
        <v>94</v>
      </c>
      <c r="E94" s="324" t="s">
        <v>90</v>
      </c>
      <c r="F94" s="324" t="s">
        <v>940</v>
      </c>
      <c r="G94" s="324" t="s">
        <v>89</v>
      </c>
      <c r="H94" s="325"/>
      <c r="I94" s="549"/>
      <c r="K94" s="111"/>
      <c r="L94" s="405" t="s">
        <v>1897</v>
      </c>
      <c r="M94" s="106"/>
      <c r="N94" s="324" t="s">
        <v>94</v>
      </c>
      <c r="O94" s="324" t="s">
        <v>838</v>
      </c>
      <c r="P94" s="324" t="s">
        <v>1170</v>
      </c>
      <c r="Q94" s="324" t="s">
        <v>140</v>
      </c>
      <c r="R94" s="325"/>
      <c r="S94" s="549"/>
      <c r="U94" s="111"/>
      <c r="V94" s="405" t="s">
        <v>1900</v>
      </c>
      <c r="W94" s="106"/>
      <c r="X94" s="324" t="s">
        <v>94</v>
      </c>
      <c r="Y94" s="324" t="s">
        <v>86</v>
      </c>
      <c r="Z94" s="324" t="s">
        <v>1077</v>
      </c>
      <c r="AA94" s="324" t="s">
        <v>89</v>
      </c>
      <c r="AB94" s="325"/>
      <c r="AC94" s="549"/>
      <c r="AE94" s="326"/>
      <c r="AF94" s="410" t="s">
        <v>1912</v>
      </c>
      <c r="AG94" s="113"/>
      <c r="AH94" s="327" t="s">
        <v>94</v>
      </c>
      <c r="AI94" s="328" t="s">
        <v>648</v>
      </c>
      <c r="AJ94" s="328" t="s">
        <v>1171</v>
      </c>
      <c r="AK94" s="327" t="s">
        <v>89</v>
      </c>
      <c r="AL94" s="329"/>
      <c r="AM94" s="330"/>
      <c r="AO94" s="111"/>
      <c r="AP94" s="405" t="s">
        <v>1903</v>
      </c>
      <c r="AQ94" s="106"/>
      <c r="AR94" s="324" t="s">
        <v>94</v>
      </c>
      <c r="AS94" s="324" t="s">
        <v>839</v>
      </c>
      <c r="AT94" s="324" t="s">
        <v>866</v>
      </c>
      <c r="AU94" s="324" t="s">
        <v>89</v>
      </c>
      <c r="AV94" s="325"/>
      <c r="AW94" s="549"/>
      <c r="AY94" s="331"/>
      <c r="AZ94" s="405" t="s">
        <v>1904</v>
      </c>
      <c r="BA94" s="106"/>
      <c r="BB94" s="120" t="s">
        <v>1124</v>
      </c>
      <c r="BC94" s="406" t="s">
        <v>86</v>
      </c>
      <c r="BD94" s="406" t="s">
        <v>1172</v>
      </c>
      <c r="BE94" s="406" t="s">
        <v>89</v>
      </c>
      <c r="BF94" s="415"/>
      <c r="BG94" s="549"/>
      <c r="BI94" s="331"/>
      <c r="BJ94" s="405" t="s">
        <v>1910</v>
      </c>
      <c r="BK94" s="106"/>
      <c r="BL94" s="120" t="s">
        <v>1124</v>
      </c>
      <c r="BM94" s="120" t="s">
        <v>648</v>
      </c>
      <c r="BN94" s="120" t="s">
        <v>1173</v>
      </c>
      <c r="BO94" s="120" t="s">
        <v>1073</v>
      </c>
      <c r="BP94" s="325"/>
      <c r="BQ94" s="549"/>
      <c r="BS94" s="332"/>
      <c r="BT94" s="402"/>
      <c r="BU94" s="255"/>
      <c r="BV94" s="256"/>
      <c r="BW94" s="256"/>
      <c r="BX94" s="256"/>
      <c r="BY94" s="256"/>
      <c r="BZ94" s="34"/>
      <c r="CA94" s="255"/>
      <c r="CB94" s="34"/>
      <c r="CC94" s="34"/>
    </row>
    <row r="95" spans="1:81" s="24" customFormat="1" ht="15.75">
      <c r="A95" s="111"/>
      <c r="B95" s="404" t="s">
        <v>1896</v>
      </c>
      <c r="C95" s="106"/>
      <c r="D95" s="333" t="s">
        <v>99</v>
      </c>
      <c r="E95" s="333" t="s">
        <v>86</v>
      </c>
      <c r="F95" s="333" t="s">
        <v>940</v>
      </c>
      <c r="G95" s="333" t="s">
        <v>91</v>
      </c>
      <c r="H95" s="334"/>
      <c r="I95" s="550"/>
      <c r="K95" s="111"/>
      <c r="L95" s="405" t="s">
        <v>1898</v>
      </c>
      <c r="M95" s="106"/>
      <c r="N95" s="333" t="s">
        <v>99</v>
      </c>
      <c r="O95" s="333" t="s">
        <v>146</v>
      </c>
      <c r="P95" s="333" t="s">
        <v>1089</v>
      </c>
      <c r="Q95" s="333" t="s">
        <v>89</v>
      </c>
      <c r="R95" s="334"/>
      <c r="S95" s="550"/>
      <c r="U95" s="111"/>
      <c r="V95" s="405" t="s">
        <v>1901</v>
      </c>
      <c r="W95" s="106"/>
      <c r="X95" s="333" t="s">
        <v>99</v>
      </c>
      <c r="Y95" s="333" t="s">
        <v>86</v>
      </c>
      <c r="Z95" s="333" t="s">
        <v>1174</v>
      </c>
      <c r="AA95" s="333" t="s">
        <v>89</v>
      </c>
      <c r="AB95" s="334"/>
      <c r="AC95" s="550"/>
      <c r="AO95" s="111"/>
      <c r="AP95" s="405" t="s">
        <v>1903</v>
      </c>
      <c r="AQ95" s="106"/>
      <c r="AR95" s="333" t="s">
        <v>99</v>
      </c>
      <c r="AS95" s="333" t="s">
        <v>839</v>
      </c>
      <c r="AT95" s="333" t="s">
        <v>866</v>
      </c>
      <c r="AU95" s="333" t="s">
        <v>118</v>
      </c>
      <c r="AV95" s="334"/>
      <c r="AW95" s="550"/>
      <c r="AY95" s="331"/>
      <c r="AZ95" s="405" t="s">
        <v>1905</v>
      </c>
      <c r="BA95" s="106"/>
      <c r="BB95" s="108" t="s">
        <v>1125</v>
      </c>
      <c r="BC95" s="405" t="s">
        <v>86</v>
      </c>
      <c r="BD95" s="405" t="s">
        <v>1175</v>
      </c>
      <c r="BE95" s="405" t="s">
        <v>89</v>
      </c>
      <c r="BF95" s="412"/>
      <c r="BG95" s="550"/>
      <c r="BI95" s="331"/>
      <c r="BJ95" s="405" t="s">
        <v>1911</v>
      </c>
      <c r="BK95" s="106"/>
      <c r="BL95" s="108" t="s">
        <v>1125</v>
      </c>
      <c r="BM95" s="108" t="s">
        <v>648</v>
      </c>
      <c r="BN95" s="108" t="s">
        <v>1176</v>
      </c>
      <c r="BO95" s="108" t="s">
        <v>1177</v>
      </c>
      <c r="BP95" s="334"/>
      <c r="BQ95" s="550"/>
      <c r="BS95" s="34"/>
      <c r="BT95" s="34"/>
      <c r="BU95" s="34"/>
      <c r="BV95" s="34"/>
      <c r="BW95" s="34"/>
      <c r="BX95" s="34"/>
      <c r="BY95" s="34"/>
      <c r="BZ95" s="34"/>
      <c r="CA95" s="34"/>
      <c r="CB95" s="34"/>
      <c r="CC95" s="34"/>
    </row>
    <row r="96" spans="1:81" s="24" customFormat="1" thickBot="1">
      <c r="A96" s="111"/>
      <c r="B96" s="404" t="s">
        <v>1896</v>
      </c>
      <c r="C96" s="106"/>
      <c r="D96" s="333" t="s">
        <v>95</v>
      </c>
      <c r="E96" s="333" t="s">
        <v>86</v>
      </c>
      <c r="F96" s="333" t="s">
        <v>1178</v>
      </c>
      <c r="G96" s="333" t="s">
        <v>91</v>
      </c>
      <c r="H96" s="334"/>
      <c r="I96" s="550"/>
      <c r="K96" s="111"/>
      <c r="L96" s="405" t="s">
        <v>1899</v>
      </c>
      <c r="M96" s="106"/>
      <c r="N96" s="333" t="s">
        <v>95</v>
      </c>
      <c r="O96" s="333" t="s">
        <v>86</v>
      </c>
      <c r="P96" s="333" t="s">
        <v>881</v>
      </c>
      <c r="Q96" s="333" t="s">
        <v>117</v>
      </c>
      <c r="R96" s="334" t="s">
        <v>985</v>
      </c>
      <c r="S96" s="550"/>
      <c r="U96" s="112"/>
      <c r="V96" s="410" t="s">
        <v>1902</v>
      </c>
      <c r="W96" s="113"/>
      <c r="X96" s="335" t="s">
        <v>95</v>
      </c>
      <c r="Y96" s="335" t="s">
        <v>86</v>
      </c>
      <c r="Z96" s="335" t="s">
        <v>1179</v>
      </c>
      <c r="AA96" s="335" t="s">
        <v>89</v>
      </c>
      <c r="AB96" s="336"/>
      <c r="AC96" s="551"/>
      <c r="AO96" s="111"/>
      <c r="AP96" s="405" t="s">
        <v>1903</v>
      </c>
      <c r="AQ96" s="106"/>
      <c r="AR96" s="333" t="s">
        <v>95</v>
      </c>
      <c r="AS96" s="333" t="s">
        <v>839</v>
      </c>
      <c r="AT96" s="333" t="s">
        <v>866</v>
      </c>
      <c r="AU96" s="333" t="s">
        <v>680</v>
      </c>
      <c r="AV96" s="334"/>
      <c r="AW96" s="550"/>
      <c r="AY96" s="331"/>
      <c r="AZ96" s="405" t="s">
        <v>1906</v>
      </c>
      <c r="BA96" s="106"/>
      <c r="BB96" s="108" t="s">
        <v>656</v>
      </c>
      <c r="BC96" s="405" t="s">
        <v>86</v>
      </c>
      <c r="BD96" s="405" t="s">
        <v>1180</v>
      </c>
      <c r="BE96" s="405" t="s">
        <v>89</v>
      </c>
      <c r="BF96" s="412"/>
      <c r="BG96" s="550"/>
      <c r="BI96" s="331"/>
      <c r="BJ96" s="405" t="s">
        <v>1911</v>
      </c>
      <c r="BK96" s="106"/>
      <c r="BL96" s="108" t="s">
        <v>656</v>
      </c>
      <c r="BM96" s="108" t="s">
        <v>648</v>
      </c>
      <c r="BN96" s="108" t="s">
        <v>1181</v>
      </c>
      <c r="BO96" s="108" t="s">
        <v>1073</v>
      </c>
      <c r="BP96" s="334"/>
      <c r="BQ96" s="550"/>
      <c r="BS96" s="34"/>
      <c r="BT96" s="34"/>
      <c r="BU96" s="34"/>
      <c r="BV96" s="34"/>
      <c r="BW96" s="34"/>
      <c r="BX96" s="34"/>
      <c r="BY96" s="34"/>
      <c r="BZ96" s="34"/>
      <c r="CA96" s="34"/>
      <c r="CB96" s="34"/>
      <c r="CC96" s="34"/>
    </row>
    <row r="97" spans="1:81" s="24" customFormat="1" thickBot="1">
      <c r="A97" s="111"/>
      <c r="B97" s="404" t="s">
        <v>1896</v>
      </c>
      <c r="C97" s="106"/>
      <c r="D97" s="333" t="s">
        <v>102</v>
      </c>
      <c r="E97" s="333" t="s">
        <v>90</v>
      </c>
      <c r="F97" s="333" t="s">
        <v>1182</v>
      </c>
      <c r="G97" s="333" t="s">
        <v>117</v>
      </c>
      <c r="H97" s="334"/>
      <c r="I97" s="550"/>
      <c r="K97" s="111"/>
      <c r="L97" s="405" t="s">
        <v>1899</v>
      </c>
      <c r="M97" s="106"/>
      <c r="N97" s="333" t="s">
        <v>102</v>
      </c>
      <c r="O97" s="333" t="s">
        <v>86</v>
      </c>
      <c r="P97" s="333" t="s">
        <v>1089</v>
      </c>
      <c r="Q97" s="333" t="s">
        <v>680</v>
      </c>
      <c r="R97" s="334" t="s">
        <v>985</v>
      </c>
      <c r="S97" s="550"/>
      <c r="AO97" s="111"/>
      <c r="AP97" s="405" t="s">
        <v>1903</v>
      </c>
      <c r="AQ97" s="106"/>
      <c r="AR97" s="333" t="s">
        <v>102</v>
      </c>
      <c r="AS97" s="333" t="s">
        <v>839</v>
      </c>
      <c r="AT97" s="333" t="s">
        <v>866</v>
      </c>
      <c r="AU97" s="333" t="s">
        <v>680</v>
      </c>
      <c r="AV97" s="334"/>
      <c r="AW97" s="550"/>
      <c r="AY97" s="331"/>
      <c r="AZ97" s="405" t="s">
        <v>1907</v>
      </c>
      <c r="BA97" s="106"/>
      <c r="BB97" s="108" t="s">
        <v>1006</v>
      </c>
      <c r="BC97" s="405" t="s">
        <v>86</v>
      </c>
      <c r="BD97" s="405" t="s">
        <v>1172</v>
      </c>
      <c r="BE97" s="405" t="s">
        <v>89</v>
      </c>
      <c r="BF97" s="412"/>
      <c r="BG97" s="550"/>
      <c r="BI97" s="326"/>
      <c r="BJ97" s="410" t="s">
        <v>1911</v>
      </c>
      <c r="BK97" s="113"/>
      <c r="BL97" s="265" t="s">
        <v>1006</v>
      </c>
      <c r="BM97" s="265" t="s">
        <v>648</v>
      </c>
      <c r="BN97" s="265" t="s">
        <v>1183</v>
      </c>
      <c r="BO97" s="265" t="s">
        <v>1184</v>
      </c>
      <c r="BP97" s="336"/>
      <c r="BQ97" s="551"/>
      <c r="BS97" s="34"/>
      <c r="BT97" s="34"/>
      <c r="BU97" s="34"/>
      <c r="BV97" s="34"/>
      <c r="BW97" s="34"/>
      <c r="BX97" s="34"/>
      <c r="BY97" s="34"/>
      <c r="BZ97" s="34"/>
      <c r="CA97" s="34"/>
      <c r="CB97" s="34"/>
      <c r="CC97" s="34"/>
    </row>
    <row r="98" spans="1:81" s="24" customFormat="1" thickBot="1">
      <c r="A98" s="111"/>
      <c r="B98" s="404" t="s">
        <v>1896</v>
      </c>
      <c r="C98" s="106"/>
      <c r="D98" s="333" t="s">
        <v>101</v>
      </c>
      <c r="E98" s="333" t="s">
        <v>90</v>
      </c>
      <c r="F98" s="333" t="s">
        <v>1185</v>
      </c>
      <c r="G98" s="333" t="s">
        <v>124</v>
      </c>
      <c r="H98" s="334"/>
      <c r="I98" s="550"/>
      <c r="K98" s="111"/>
      <c r="L98" s="405" t="s">
        <v>1899</v>
      </c>
      <c r="M98" s="106"/>
      <c r="N98" s="333" t="s">
        <v>101</v>
      </c>
      <c r="O98" s="333" t="s">
        <v>86</v>
      </c>
      <c r="P98" s="333" t="s">
        <v>1089</v>
      </c>
      <c r="Q98" s="333" t="s">
        <v>124</v>
      </c>
      <c r="R98" s="334"/>
      <c r="S98" s="550"/>
      <c r="AO98" s="112"/>
      <c r="AP98" s="410" t="s">
        <v>1903</v>
      </c>
      <c r="AQ98" s="113"/>
      <c r="AR98" s="335" t="s">
        <v>101</v>
      </c>
      <c r="AS98" s="335" t="s">
        <v>839</v>
      </c>
      <c r="AT98" s="335" t="s">
        <v>866</v>
      </c>
      <c r="AU98" s="335" t="s">
        <v>680</v>
      </c>
      <c r="AV98" s="336"/>
      <c r="AW98" s="551"/>
      <c r="AY98" s="331"/>
      <c r="AZ98" s="405" t="s">
        <v>1908</v>
      </c>
      <c r="BA98" s="106"/>
      <c r="BB98" s="108" t="s">
        <v>1186</v>
      </c>
      <c r="BC98" s="405" t="s">
        <v>86</v>
      </c>
      <c r="BD98" s="405" t="s">
        <v>1175</v>
      </c>
      <c r="BE98" s="405" t="s">
        <v>89</v>
      </c>
      <c r="BF98" s="412"/>
      <c r="BG98" s="550"/>
      <c r="BS98" s="34"/>
      <c r="BT98" s="34"/>
      <c r="BU98" s="34"/>
      <c r="BV98" s="34"/>
      <c r="BW98" s="34"/>
      <c r="BX98" s="34"/>
      <c r="BY98" s="34"/>
      <c r="BZ98" s="34"/>
      <c r="CA98" s="34"/>
      <c r="CB98" s="34"/>
      <c r="CC98" s="34"/>
    </row>
    <row r="99" spans="1:81" s="24" customFormat="1" thickBot="1">
      <c r="A99" s="111"/>
      <c r="B99" s="404" t="s">
        <v>1896</v>
      </c>
      <c r="C99" s="106"/>
      <c r="D99" s="333" t="s">
        <v>130</v>
      </c>
      <c r="E99" s="333" t="s">
        <v>90</v>
      </c>
      <c r="F99" s="333" t="s">
        <v>1185</v>
      </c>
      <c r="G99" s="333" t="s">
        <v>680</v>
      </c>
      <c r="H99" s="334"/>
      <c r="I99" s="550"/>
      <c r="K99" s="112"/>
      <c r="L99" s="410" t="s">
        <v>1899</v>
      </c>
      <c r="M99" s="113"/>
      <c r="N99" s="335" t="s">
        <v>130</v>
      </c>
      <c r="O99" s="335" t="s">
        <v>86</v>
      </c>
      <c r="P99" s="335" t="s">
        <v>1068</v>
      </c>
      <c r="Q99" s="335" t="s">
        <v>93</v>
      </c>
      <c r="R99" s="336"/>
      <c r="S99" s="551"/>
      <c r="AY99" s="326"/>
      <c r="AZ99" s="410" t="s">
        <v>1909</v>
      </c>
      <c r="BA99" s="113"/>
      <c r="BB99" s="110" t="s">
        <v>1187</v>
      </c>
      <c r="BC99" s="410" t="s">
        <v>86</v>
      </c>
      <c r="BD99" s="410" t="s">
        <v>1180</v>
      </c>
      <c r="BE99" s="410" t="s">
        <v>89</v>
      </c>
      <c r="BF99" s="413"/>
      <c r="BG99" s="551"/>
      <c r="BS99" s="34"/>
      <c r="BT99" s="34"/>
      <c r="BU99" s="34"/>
      <c r="BV99" s="34"/>
      <c r="BW99" s="34"/>
      <c r="BX99" s="34"/>
      <c r="BY99" s="34"/>
      <c r="BZ99" s="34"/>
      <c r="CA99" s="34"/>
      <c r="CB99" s="34"/>
      <c r="CC99" s="34"/>
    </row>
    <row r="100" spans="1:81" s="24" customFormat="1" ht="15.75">
      <c r="A100" s="111"/>
      <c r="B100" s="404" t="s">
        <v>1896</v>
      </c>
      <c r="C100" s="106"/>
      <c r="D100" s="333" t="s">
        <v>100</v>
      </c>
      <c r="E100" s="333" t="s">
        <v>90</v>
      </c>
      <c r="F100" s="333" t="s">
        <v>1188</v>
      </c>
      <c r="G100" s="333" t="s">
        <v>93</v>
      </c>
      <c r="H100" s="334"/>
      <c r="I100" s="550"/>
      <c r="BS100" s="34"/>
      <c r="BT100" s="34"/>
      <c r="BU100" s="34"/>
      <c r="BV100" s="34"/>
      <c r="BW100" s="34"/>
      <c r="BX100" s="34"/>
      <c r="BY100" s="34"/>
      <c r="BZ100" s="34"/>
      <c r="CA100" s="34"/>
      <c r="CB100" s="34"/>
      <c r="CC100" s="34"/>
    </row>
    <row r="101" spans="1:81" s="24" customFormat="1" ht="15.75">
      <c r="A101" s="111"/>
      <c r="B101" s="404" t="s">
        <v>1896</v>
      </c>
      <c r="C101" s="106"/>
      <c r="D101" s="333" t="s">
        <v>103</v>
      </c>
      <c r="E101" s="333" t="s">
        <v>86</v>
      </c>
      <c r="F101" s="333" t="s">
        <v>1189</v>
      </c>
      <c r="G101" s="333" t="s">
        <v>91</v>
      </c>
      <c r="H101" s="334"/>
      <c r="I101" s="550"/>
      <c r="BS101" s="34"/>
      <c r="BT101" s="34"/>
      <c r="BU101" s="34"/>
      <c r="BV101" s="34"/>
      <c r="BW101" s="34"/>
      <c r="BX101" s="34"/>
      <c r="BY101" s="34"/>
      <c r="BZ101" s="34"/>
      <c r="CA101" s="34"/>
      <c r="CB101" s="34"/>
      <c r="CC101" s="34"/>
    </row>
    <row r="102" spans="1:81" s="24" customFormat="1" ht="15.75">
      <c r="A102" s="111"/>
      <c r="B102" s="404" t="s">
        <v>1896</v>
      </c>
      <c r="C102" s="106"/>
      <c r="D102" s="333" t="s">
        <v>139</v>
      </c>
      <c r="E102" s="333" t="s">
        <v>90</v>
      </c>
      <c r="F102" s="333" t="s">
        <v>1190</v>
      </c>
      <c r="G102" s="333" t="s">
        <v>91</v>
      </c>
      <c r="H102" s="334"/>
      <c r="I102" s="550"/>
      <c r="BS102" s="34"/>
      <c r="BT102" s="34"/>
      <c r="BU102" s="34"/>
      <c r="BV102" s="34"/>
      <c r="BW102" s="34"/>
      <c r="BX102" s="34"/>
      <c r="BY102" s="34"/>
      <c r="BZ102" s="34"/>
      <c r="CA102" s="34"/>
      <c r="CB102" s="34"/>
      <c r="CC102" s="34"/>
    </row>
    <row r="103" spans="1:81" s="24" customFormat="1" ht="15.75">
      <c r="A103" s="111"/>
      <c r="B103" s="404" t="s">
        <v>1896</v>
      </c>
      <c r="C103" s="106"/>
      <c r="D103" s="333" t="s">
        <v>140</v>
      </c>
      <c r="E103" s="333" t="s">
        <v>86</v>
      </c>
      <c r="F103" s="333" t="s">
        <v>1191</v>
      </c>
      <c r="G103" s="333" t="s">
        <v>117</v>
      </c>
      <c r="H103" s="334"/>
      <c r="I103" s="550"/>
      <c r="BS103" s="34"/>
      <c r="BT103" s="34"/>
      <c r="BU103" s="34"/>
      <c r="BV103" s="34"/>
      <c r="BW103" s="34"/>
      <c r="BX103" s="34"/>
      <c r="BY103" s="34"/>
      <c r="BZ103" s="34"/>
      <c r="CA103" s="34"/>
      <c r="CB103" s="34"/>
      <c r="CC103" s="34"/>
    </row>
    <row r="104" spans="1:81" s="24" customFormat="1" thickBot="1">
      <c r="A104" s="112"/>
      <c r="B104" s="409" t="s">
        <v>1896</v>
      </c>
      <c r="C104" s="113"/>
      <c r="D104" s="335" t="s">
        <v>141</v>
      </c>
      <c r="E104" s="335" t="s">
        <v>86</v>
      </c>
      <c r="F104" s="335" t="s">
        <v>1192</v>
      </c>
      <c r="G104" s="335" t="s">
        <v>680</v>
      </c>
      <c r="H104" s="336"/>
      <c r="I104" s="551"/>
      <c r="BS104" s="34"/>
      <c r="BT104" s="34"/>
      <c r="BU104" s="34"/>
      <c r="BV104" s="34"/>
      <c r="BW104" s="34"/>
      <c r="BX104" s="34"/>
      <c r="BY104" s="34"/>
      <c r="BZ104" s="34"/>
      <c r="CA104" s="34"/>
      <c r="CB104" s="34"/>
      <c r="CC104" s="34"/>
    </row>
    <row r="105" spans="1:81" s="24" customFormat="1" ht="17.25" customHeight="1">
      <c r="BS105" s="34"/>
      <c r="BT105" s="34"/>
      <c r="BU105" s="34"/>
      <c r="BV105" s="34"/>
      <c r="BW105" s="34"/>
      <c r="BX105" s="34"/>
      <c r="BY105" s="34"/>
      <c r="BZ105" s="34"/>
      <c r="CA105" s="34"/>
      <c r="CB105" s="34"/>
      <c r="CC105" s="34"/>
    </row>
    <row r="106" spans="1:81" s="24" customFormat="1" ht="16.5" customHeight="1" thickBot="1">
      <c r="A106" s="502" t="s">
        <v>1193</v>
      </c>
      <c r="B106" s="502"/>
      <c r="C106" s="502"/>
      <c r="D106" s="502"/>
      <c r="E106" s="502"/>
      <c r="F106" s="502"/>
      <c r="G106" s="502"/>
      <c r="BS106" s="34"/>
      <c r="BT106" s="34"/>
      <c r="BU106" s="34"/>
      <c r="BV106" s="34"/>
      <c r="BW106" s="34"/>
      <c r="BX106" s="34"/>
      <c r="BY106" s="34"/>
      <c r="BZ106" s="34"/>
      <c r="CA106" s="34"/>
      <c r="CB106" s="34"/>
      <c r="CC106" s="34"/>
    </row>
    <row r="107" spans="1:81" s="24" customFormat="1" thickBot="1">
      <c r="A107" s="538" t="s">
        <v>1194</v>
      </c>
      <c r="B107" s="539"/>
      <c r="C107" s="539"/>
      <c r="D107" s="539"/>
      <c r="E107" s="539"/>
      <c r="F107" s="539"/>
      <c r="G107" s="539"/>
      <c r="H107" s="540"/>
      <c r="K107" s="538" t="s">
        <v>1195</v>
      </c>
      <c r="L107" s="539"/>
      <c r="M107" s="539"/>
      <c r="N107" s="539"/>
      <c r="O107" s="539"/>
      <c r="P107" s="539"/>
      <c r="Q107" s="539"/>
      <c r="R107" s="540"/>
      <c r="U107" s="538" t="s">
        <v>1196</v>
      </c>
      <c r="V107" s="539"/>
      <c r="W107" s="539"/>
      <c r="X107" s="539"/>
      <c r="Y107" s="539"/>
      <c r="Z107" s="539"/>
      <c r="AA107" s="539"/>
      <c r="AB107" s="540"/>
      <c r="AE107" s="538" t="s">
        <v>1197</v>
      </c>
      <c r="AF107" s="539"/>
      <c r="AG107" s="539"/>
      <c r="AH107" s="539"/>
      <c r="AI107" s="539"/>
      <c r="AJ107" s="539"/>
      <c r="AK107" s="539"/>
      <c r="AL107" s="540"/>
      <c r="AO107" s="538" t="s">
        <v>1198</v>
      </c>
      <c r="AP107" s="539"/>
      <c r="AQ107" s="539"/>
      <c r="AR107" s="539"/>
      <c r="AS107" s="539"/>
      <c r="AT107" s="539"/>
      <c r="AU107" s="539"/>
      <c r="AV107" s="540"/>
      <c r="AY107" s="538" t="s">
        <v>1199</v>
      </c>
      <c r="AZ107" s="539"/>
      <c r="BA107" s="539"/>
      <c r="BB107" s="539"/>
      <c r="BC107" s="539"/>
      <c r="BD107" s="539"/>
      <c r="BE107" s="539"/>
      <c r="BF107" s="540"/>
      <c r="BI107" s="538" t="s">
        <v>1200</v>
      </c>
      <c r="BJ107" s="539"/>
      <c r="BK107" s="539"/>
      <c r="BL107" s="539"/>
      <c r="BM107" s="539"/>
      <c r="BN107" s="539"/>
      <c r="BO107" s="539"/>
      <c r="BP107" s="540"/>
      <c r="BS107" s="602"/>
      <c r="BT107" s="602"/>
      <c r="BU107" s="602"/>
      <c r="BV107" s="602"/>
      <c r="BW107" s="602"/>
      <c r="BX107" s="602"/>
      <c r="BY107" s="602"/>
      <c r="BZ107" s="602"/>
      <c r="CA107" s="34"/>
      <c r="CB107" s="34"/>
      <c r="CC107" s="34"/>
    </row>
    <row r="108" spans="1:81" s="24" customFormat="1" ht="32.25" thickBot="1">
      <c r="A108" s="603" t="s">
        <v>137</v>
      </c>
      <c r="B108" s="604"/>
      <c r="C108" s="604"/>
      <c r="D108" s="604" t="s">
        <v>144</v>
      </c>
      <c r="E108" s="604" t="s">
        <v>138</v>
      </c>
      <c r="F108" s="604" t="s">
        <v>110</v>
      </c>
      <c r="G108" s="611" t="s">
        <v>334</v>
      </c>
      <c r="H108" s="607" t="s">
        <v>145</v>
      </c>
      <c r="I108" s="97" t="s">
        <v>1058</v>
      </c>
      <c r="K108" s="603" t="s">
        <v>137</v>
      </c>
      <c r="L108" s="604"/>
      <c r="M108" s="604"/>
      <c r="N108" s="604" t="s">
        <v>144</v>
      </c>
      <c r="O108" s="604" t="s">
        <v>138</v>
      </c>
      <c r="P108" s="604" t="s">
        <v>110</v>
      </c>
      <c r="Q108" s="611" t="s">
        <v>334</v>
      </c>
      <c r="R108" s="607" t="s">
        <v>145</v>
      </c>
      <c r="S108" s="97" t="s">
        <v>1059</v>
      </c>
      <c r="U108" s="603" t="s">
        <v>137</v>
      </c>
      <c r="V108" s="604"/>
      <c r="W108" s="604"/>
      <c r="X108" s="604" t="s">
        <v>144</v>
      </c>
      <c r="Y108" s="604" t="s">
        <v>138</v>
      </c>
      <c r="Z108" s="604" t="s">
        <v>110</v>
      </c>
      <c r="AA108" s="611" t="s">
        <v>334</v>
      </c>
      <c r="AB108" s="607" t="s">
        <v>145</v>
      </c>
      <c r="AC108" s="97" t="s">
        <v>1060</v>
      </c>
      <c r="AE108" s="603" t="s">
        <v>137</v>
      </c>
      <c r="AF108" s="604"/>
      <c r="AG108" s="604"/>
      <c r="AH108" s="604" t="s">
        <v>144</v>
      </c>
      <c r="AI108" s="604" t="s">
        <v>138</v>
      </c>
      <c r="AJ108" s="604" t="s">
        <v>110</v>
      </c>
      <c r="AK108" s="611" t="s">
        <v>334</v>
      </c>
      <c r="AL108" s="607" t="s">
        <v>145</v>
      </c>
      <c r="AM108" s="97" t="s">
        <v>1061</v>
      </c>
      <c r="AO108" s="603" t="s">
        <v>137</v>
      </c>
      <c r="AP108" s="604"/>
      <c r="AQ108" s="604"/>
      <c r="AR108" s="604" t="s">
        <v>144</v>
      </c>
      <c r="AS108" s="604" t="s">
        <v>138</v>
      </c>
      <c r="AT108" s="604" t="s">
        <v>110</v>
      </c>
      <c r="AU108" s="611" t="s">
        <v>334</v>
      </c>
      <c r="AV108" s="607" t="s">
        <v>145</v>
      </c>
      <c r="AW108" s="97" t="s">
        <v>1062</v>
      </c>
      <c r="AY108" s="603" t="s">
        <v>137</v>
      </c>
      <c r="AZ108" s="604"/>
      <c r="BA108" s="604"/>
      <c r="BB108" s="604" t="s">
        <v>144</v>
      </c>
      <c r="BC108" s="604" t="s">
        <v>138</v>
      </c>
      <c r="BD108" s="604" t="s">
        <v>110</v>
      </c>
      <c r="BE108" s="611" t="s">
        <v>334</v>
      </c>
      <c r="BF108" s="607" t="s">
        <v>145</v>
      </c>
      <c r="BG108" s="97" t="s">
        <v>1063</v>
      </c>
      <c r="BI108" s="603" t="s">
        <v>137</v>
      </c>
      <c r="BJ108" s="604"/>
      <c r="BK108" s="604"/>
      <c r="BL108" s="604" t="s">
        <v>144</v>
      </c>
      <c r="BM108" s="604" t="s">
        <v>138</v>
      </c>
      <c r="BN108" s="604" t="s">
        <v>110</v>
      </c>
      <c r="BO108" s="611" t="s">
        <v>334</v>
      </c>
      <c r="BP108" s="607" t="s">
        <v>145</v>
      </c>
      <c r="BQ108" s="97" t="s">
        <v>1064</v>
      </c>
      <c r="BS108" s="609"/>
      <c r="BT108" s="609"/>
      <c r="BU108" s="609"/>
      <c r="BV108" s="609"/>
      <c r="BW108" s="609"/>
      <c r="BX108" s="609"/>
      <c r="BY108" s="610"/>
      <c r="BZ108" s="610"/>
      <c r="CA108" s="403"/>
      <c r="CB108" s="34"/>
      <c r="CC108" s="34"/>
    </row>
    <row r="109" spans="1:81" s="24" customFormat="1" ht="111" thickBot="1">
      <c r="A109" s="605"/>
      <c r="B109" s="606"/>
      <c r="C109" s="606"/>
      <c r="D109" s="606"/>
      <c r="E109" s="606"/>
      <c r="F109" s="606"/>
      <c r="G109" s="606"/>
      <c r="H109" s="608"/>
      <c r="I109" s="439" t="s">
        <v>635</v>
      </c>
      <c r="K109" s="605"/>
      <c r="L109" s="606"/>
      <c r="M109" s="606"/>
      <c r="N109" s="606"/>
      <c r="O109" s="606"/>
      <c r="P109" s="606"/>
      <c r="Q109" s="606"/>
      <c r="R109" s="608"/>
      <c r="S109" s="439" t="s">
        <v>635</v>
      </c>
      <c r="U109" s="605"/>
      <c r="V109" s="606"/>
      <c r="W109" s="606"/>
      <c r="X109" s="606"/>
      <c r="Y109" s="606"/>
      <c r="Z109" s="606"/>
      <c r="AA109" s="606"/>
      <c r="AB109" s="608"/>
      <c r="AC109" s="439" t="s">
        <v>635</v>
      </c>
      <c r="AE109" s="605"/>
      <c r="AF109" s="606"/>
      <c r="AG109" s="606"/>
      <c r="AH109" s="606"/>
      <c r="AI109" s="606"/>
      <c r="AJ109" s="606"/>
      <c r="AK109" s="606"/>
      <c r="AL109" s="608"/>
      <c r="AM109" s="439" t="s">
        <v>635</v>
      </c>
      <c r="AO109" s="605"/>
      <c r="AP109" s="606"/>
      <c r="AQ109" s="606"/>
      <c r="AR109" s="606"/>
      <c r="AS109" s="606"/>
      <c r="AT109" s="606"/>
      <c r="AU109" s="606"/>
      <c r="AV109" s="608"/>
      <c r="AW109" s="439" t="s">
        <v>635</v>
      </c>
      <c r="AY109" s="605"/>
      <c r="AZ109" s="606"/>
      <c r="BA109" s="606"/>
      <c r="BB109" s="606"/>
      <c r="BC109" s="606"/>
      <c r="BD109" s="606"/>
      <c r="BE109" s="606"/>
      <c r="BF109" s="608"/>
      <c r="BG109" s="439" t="s">
        <v>635</v>
      </c>
      <c r="BI109" s="605"/>
      <c r="BJ109" s="606"/>
      <c r="BK109" s="606"/>
      <c r="BL109" s="606"/>
      <c r="BM109" s="606"/>
      <c r="BN109" s="606"/>
      <c r="BO109" s="606"/>
      <c r="BP109" s="608"/>
      <c r="BQ109" s="439" t="s">
        <v>635</v>
      </c>
      <c r="BS109" s="609"/>
      <c r="BT109" s="609"/>
      <c r="BU109" s="609"/>
      <c r="BV109" s="609"/>
      <c r="BW109" s="609"/>
      <c r="BX109" s="609"/>
      <c r="BY109" s="609"/>
      <c r="BZ109" s="610"/>
      <c r="CA109" s="323"/>
      <c r="CB109" s="34"/>
      <c r="CC109" s="34"/>
    </row>
    <row r="110" spans="1:81" s="24" customFormat="1" thickBot="1">
      <c r="A110" s="111"/>
      <c r="B110" s="405" t="s">
        <v>1895</v>
      </c>
      <c r="C110" s="106"/>
      <c r="D110" s="337" t="s">
        <v>1124</v>
      </c>
      <c r="E110" s="337" t="s">
        <v>1201</v>
      </c>
      <c r="F110" s="324" t="s">
        <v>940</v>
      </c>
      <c r="G110" s="337" t="s">
        <v>89</v>
      </c>
      <c r="H110" s="325" t="s">
        <v>39</v>
      </c>
      <c r="I110" s="549"/>
      <c r="K110" s="111"/>
      <c r="L110" s="405" t="s">
        <v>1897</v>
      </c>
      <c r="M110" s="106"/>
      <c r="N110" s="337" t="s">
        <v>1124</v>
      </c>
      <c r="O110" s="337" t="s">
        <v>1202</v>
      </c>
      <c r="P110" s="324" t="s">
        <v>1170</v>
      </c>
      <c r="Q110" s="337" t="s">
        <v>1203</v>
      </c>
      <c r="R110" s="325" t="s">
        <v>39</v>
      </c>
      <c r="S110" s="549"/>
      <c r="U110" s="111"/>
      <c r="V110" s="405" t="s">
        <v>1900</v>
      </c>
      <c r="W110" s="106"/>
      <c r="X110" s="337" t="s">
        <v>1124</v>
      </c>
      <c r="Y110" s="337" t="s">
        <v>648</v>
      </c>
      <c r="Z110" s="337" t="s">
        <v>915</v>
      </c>
      <c r="AA110" s="337" t="s">
        <v>1073</v>
      </c>
      <c r="AB110" s="325" t="s">
        <v>39</v>
      </c>
      <c r="AC110" s="549"/>
      <c r="AE110" s="112"/>
      <c r="AF110" s="410" t="s">
        <v>1912</v>
      </c>
      <c r="AG110" s="113"/>
      <c r="AH110" s="327" t="s">
        <v>94</v>
      </c>
      <c r="AI110" s="328" t="s">
        <v>648</v>
      </c>
      <c r="AJ110" s="328" t="s">
        <v>1171</v>
      </c>
      <c r="AK110" s="327" t="s">
        <v>89</v>
      </c>
      <c r="AL110" s="329" t="s">
        <v>983</v>
      </c>
      <c r="AM110" s="330"/>
      <c r="AO110" s="112"/>
      <c r="AP110" s="410" t="s">
        <v>1903</v>
      </c>
      <c r="AQ110" s="113"/>
      <c r="AR110" s="328" t="s">
        <v>1124</v>
      </c>
      <c r="AS110" s="328" t="s">
        <v>1204</v>
      </c>
      <c r="AT110" s="328" t="s">
        <v>1205</v>
      </c>
      <c r="AU110" s="328" t="s">
        <v>1206</v>
      </c>
      <c r="AV110" s="329" t="s">
        <v>39</v>
      </c>
      <c r="AW110" s="330"/>
      <c r="AY110" s="331"/>
      <c r="AZ110" s="405" t="s">
        <v>1904</v>
      </c>
      <c r="BA110" s="106"/>
      <c r="BB110" s="120" t="s">
        <v>1124</v>
      </c>
      <c r="BC110" s="120" t="s">
        <v>648</v>
      </c>
      <c r="BD110" s="120" t="s">
        <v>916</v>
      </c>
      <c r="BE110" s="120" t="s">
        <v>1073</v>
      </c>
      <c r="BF110" s="415" t="s">
        <v>39</v>
      </c>
      <c r="BG110" s="549"/>
      <c r="BI110" s="331"/>
      <c r="BJ110" s="405" t="s">
        <v>1910</v>
      </c>
      <c r="BK110" s="106"/>
      <c r="BL110" s="120" t="s">
        <v>1124</v>
      </c>
      <c r="BM110" s="120" t="s">
        <v>648</v>
      </c>
      <c r="BN110" s="120" t="s">
        <v>1173</v>
      </c>
      <c r="BO110" s="120" t="s">
        <v>1073</v>
      </c>
      <c r="BP110" s="338" t="s">
        <v>983</v>
      </c>
      <c r="BQ110" s="549"/>
      <c r="BS110" s="332"/>
      <c r="BT110" s="402"/>
      <c r="BU110" s="255"/>
      <c r="BV110" s="256"/>
      <c r="BW110" s="256"/>
      <c r="BX110" s="256"/>
      <c r="BY110" s="256"/>
      <c r="BZ110" s="256"/>
      <c r="CA110" s="255"/>
      <c r="CB110" s="34"/>
      <c r="CC110" s="34"/>
    </row>
    <row r="111" spans="1:81" s="24" customFormat="1" ht="15.75">
      <c r="A111" s="111"/>
      <c r="B111" s="405" t="s">
        <v>1896</v>
      </c>
      <c r="C111" s="106"/>
      <c r="D111" s="339" t="s">
        <v>1125</v>
      </c>
      <c r="E111" s="339" t="s">
        <v>648</v>
      </c>
      <c r="F111" s="333" t="s">
        <v>940</v>
      </c>
      <c r="G111" s="339" t="s">
        <v>91</v>
      </c>
      <c r="H111" s="334" t="s">
        <v>39</v>
      </c>
      <c r="I111" s="550"/>
      <c r="K111" s="111"/>
      <c r="L111" s="405" t="s">
        <v>1898</v>
      </c>
      <c r="M111" s="106"/>
      <c r="N111" s="339" t="s">
        <v>1125</v>
      </c>
      <c r="O111" s="339" t="s">
        <v>1207</v>
      </c>
      <c r="P111" s="333" t="s">
        <v>1089</v>
      </c>
      <c r="Q111" s="339" t="s">
        <v>1073</v>
      </c>
      <c r="R111" s="334" t="s">
        <v>39</v>
      </c>
      <c r="S111" s="550"/>
      <c r="U111" s="111"/>
      <c r="V111" s="405" t="s">
        <v>1901</v>
      </c>
      <c r="W111" s="106"/>
      <c r="X111" s="339" t="s">
        <v>1125</v>
      </c>
      <c r="Y111" s="339" t="s">
        <v>648</v>
      </c>
      <c r="Z111" s="339" t="s">
        <v>1208</v>
      </c>
      <c r="AA111" s="339" t="s">
        <v>1073</v>
      </c>
      <c r="AB111" s="334" t="s">
        <v>39</v>
      </c>
      <c r="AC111" s="550"/>
      <c r="AY111" s="331"/>
      <c r="AZ111" s="405" t="s">
        <v>1905</v>
      </c>
      <c r="BA111" s="106"/>
      <c r="BB111" s="108" t="s">
        <v>1125</v>
      </c>
      <c r="BC111" s="108" t="s">
        <v>648</v>
      </c>
      <c r="BD111" s="108" t="s">
        <v>1209</v>
      </c>
      <c r="BE111" s="108" t="s">
        <v>1073</v>
      </c>
      <c r="BF111" s="412" t="s">
        <v>39</v>
      </c>
      <c r="BG111" s="550"/>
      <c r="BI111" s="331"/>
      <c r="BJ111" s="405" t="s">
        <v>1911</v>
      </c>
      <c r="BK111" s="106"/>
      <c r="BL111" s="108" t="s">
        <v>1125</v>
      </c>
      <c r="BM111" s="108" t="s">
        <v>648</v>
      </c>
      <c r="BN111" s="108" t="s">
        <v>1176</v>
      </c>
      <c r="BO111" s="108" t="s">
        <v>1177</v>
      </c>
      <c r="BP111" s="313" t="s">
        <v>983</v>
      </c>
      <c r="BQ111" s="550"/>
      <c r="BS111" s="332"/>
      <c r="BT111" s="402"/>
      <c r="BU111" s="255"/>
      <c r="BV111" s="256"/>
      <c r="BW111" s="256"/>
      <c r="BX111" s="256"/>
      <c r="BY111" s="256"/>
      <c r="BZ111" s="256"/>
      <c r="CA111" s="255"/>
      <c r="CB111" s="34"/>
      <c r="CC111" s="34"/>
    </row>
    <row r="112" spans="1:81" s="24" customFormat="1" thickBot="1">
      <c r="A112" s="111"/>
      <c r="B112" s="405" t="s">
        <v>1896</v>
      </c>
      <c r="C112" s="106"/>
      <c r="D112" s="339" t="s">
        <v>656</v>
      </c>
      <c r="E112" s="339" t="s">
        <v>648</v>
      </c>
      <c r="F112" s="333" t="s">
        <v>1178</v>
      </c>
      <c r="G112" s="339" t="s">
        <v>91</v>
      </c>
      <c r="H112" s="334" t="s">
        <v>39</v>
      </c>
      <c r="I112" s="550"/>
      <c r="K112" s="111"/>
      <c r="L112" s="405" t="s">
        <v>1899</v>
      </c>
      <c r="M112" s="106"/>
      <c r="N112" s="339" t="s">
        <v>656</v>
      </c>
      <c r="O112" s="339" t="s">
        <v>648</v>
      </c>
      <c r="P112" s="333" t="s">
        <v>881</v>
      </c>
      <c r="Q112" s="339" t="s">
        <v>1210</v>
      </c>
      <c r="R112" s="334" t="s">
        <v>39</v>
      </c>
      <c r="S112" s="550"/>
      <c r="U112" s="112"/>
      <c r="V112" s="410" t="s">
        <v>1902</v>
      </c>
      <c r="W112" s="113"/>
      <c r="X112" s="340" t="s">
        <v>656</v>
      </c>
      <c r="Y112" s="340" t="s">
        <v>648</v>
      </c>
      <c r="Z112" s="340" t="s">
        <v>1211</v>
      </c>
      <c r="AA112" s="340" t="s">
        <v>1073</v>
      </c>
      <c r="AB112" s="336" t="s">
        <v>39</v>
      </c>
      <c r="AC112" s="551"/>
      <c r="AY112" s="331"/>
      <c r="AZ112" s="405" t="s">
        <v>1906</v>
      </c>
      <c r="BA112" s="106"/>
      <c r="BB112" s="108" t="s">
        <v>656</v>
      </c>
      <c r="BC112" s="108" t="s">
        <v>648</v>
      </c>
      <c r="BD112" s="108" t="s">
        <v>1212</v>
      </c>
      <c r="BE112" s="108" t="s">
        <v>1073</v>
      </c>
      <c r="BF112" s="412" t="s">
        <v>39</v>
      </c>
      <c r="BG112" s="550"/>
      <c r="BI112" s="331"/>
      <c r="BJ112" s="405" t="s">
        <v>1911</v>
      </c>
      <c r="BK112" s="106"/>
      <c r="BL112" s="108" t="s">
        <v>656</v>
      </c>
      <c r="BM112" s="108" t="s">
        <v>648</v>
      </c>
      <c r="BN112" s="108" t="s">
        <v>1181</v>
      </c>
      <c r="BO112" s="108" t="s">
        <v>1073</v>
      </c>
      <c r="BP112" s="313" t="s">
        <v>983</v>
      </c>
      <c r="BQ112" s="550"/>
      <c r="BS112" s="332"/>
      <c r="BT112" s="402"/>
      <c r="BU112" s="255"/>
      <c r="BV112" s="256"/>
      <c r="BW112" s="256"/>
      <c r="BX112" s="256"/>
      <c r="BY112" s="256"/>
      <c r="BZ112" s="256"/>
      <c r="CA112" s="255"/>
      <c r="CB112" s="34"/>
      <c r="CC112" s="34"/>
    </row>
    <row r="113" spans="1:81" s="24" customFormat="1" thickBot="1">
      <c r="A113" s="111"/>
      <c r="B113" s="405" t="s">
        <v>1896</v>
      </c>
      <c r="C113" s="106"/>
      <c r="D113" s="339" t="s">
        <v>1006</v>
      </c>
      <c r="E113" s="339" t="s">
        <v>1201</v>
      </c>
      <c r="F113" s="333" t="s">
        <v>1182</v>
      </c>
      <c r="G113" s="339" t="s">
        <v>117</v>
      </c>
      <c r="H113" s="334" t="s">
        <v>39</v>
      </c>
      <c r="I113" s="550"/>
      <c r="K113" s="111"/>
      <c r="L113" s="405" t="s">
        <v>1899</v>
      </c>
      <c r="M113" s="106"/>
      <c r="N113" s="339" t="s">
        <v>1006</v>
      </c>
      <c r="O113" s="339" t="s">
        <v>648</v>
      </c>
      <c r="P113" s="333" t="s">
        <v>1089</v>
      </c>
      <c r="Q113" s="339" t="s">
        <v>1213</v>
      </c>
      <c r="R113" s="334" t="s">
        <v>39</v>
      </c>
      <c r="S113" s="550"/>
      <c r="AY113" s="331"/>
      <c r="AZ113" s="405" t="s">
        <v>1907</v>
      </c>
      <c r="BA113" s="106"/>
      <c r="BB113" s="108" t="s">
        <v>1006</v>
      </c>
      <c r="BC113" s="108" t="s">
        <v>648</v>
      </c>
      <c r="BD113" s="108" t="s">
        <v>916</v>
      </c>
      <c r="BE113" s="108" t="s">
        <v>1073</v>
      </c>
      <c r="BF113" s="412" t="s">
        <v>39</v>
      </c>
      <c r="BG113" s="550"/>
      <c r="BI113" s="326"/>
      <c r="BJ113" s="410" t="s">
        <v>1911</v>
      </c>
      <c r="BK113" s="113"/>
      <c r="BL113" s="265" t="s">
        <v>1006</v>
      </c>
      <c r="BM113" s="265" t="s">
        <v>648</v>
      </c>
      <c r="BN113" s="265" t="s">
        <v>1183</v>
      </c>
      <c r="BO113" s="265" t="s">
        <v>1184</v>
      </c>
      <c r="BP113" s="341" t="s">
        <v>983</v>
      </c>
      <c r="BQ113" s="551"/>
      <c r="BS113" s="332"/>
      <c r="BT113" s="402"/>
      <c r="BU113" s="255"/>
      <c r="BV113" s="256"/>
      <c r="BW113" s="256"/>
      <c r="BX113" s="256"/>
      <c r="BY113" s="256"/>
      <c r="BZ113" s="256"/>
      <c r="CA113" s="255"/>
      <c r="CB113" s="34"/>
      <c r="CC113" s="34"/>
    </row>
    <row r="114" spans="1:81" s="24" customFormat="1" ht="15.75">
      <c r="A114" s="111"/>
      <c r="B114" s="405" t="s">
        <v>1896</v>
      </c>
      <c r="C114" s="106"/>
      <c r="D114" s="339" t="s">
        <v>1186</v>
      </c>
      <c r="E114" s="339" t="s">
        <v>1201</v>
      </c>
      <c r="F114" s="333" t="s">
        <v>1185</v>
      </c>
      <c r="G114" s="339" t="s">
        <v>1126</v>
      </c>
      <c r="H114" s="334" t="s">
        <v>39</v>
      </c>
      <c r="I114" s="550"/>
      <c r="K114" s="111"/>
      <c r="L114" s="405" t="s">
        <v>1899</v>
      </c>
      <c r="M114" s="106"/>
      <c r="N114" s="339" t="s">
        <v>1186</v>
      </c>
      <c r="O114" s="339" t="s">
        <v>648</v>
      </c>
      <c r="P114" s="333" t="s">
        <v>1068</v>
      </c>
      <c r="Q114" s="339" t="s">
        <v>1214</v>
      </c>
      <c r="R114" s="334" t="s">
        <v>39</v>
      </c>
      <c r="S114" s="550"/>
      <c r="AY114" s="331"/>
      <c r="AZ114" s="405" t="s">
        <v>1908</v>
      </c>
      <c r="BA114" s="106"/>
      <c r="BB114" s="108" t="s">
        <v>1186</v>
      </c>
      <c r="BC114" s="108" t="s">
        <v>648</v>
      </c>
      <c r="BD114" s="108" t="s">
        <v>1209</v>
      </c>
      <c r="BE114" s="108" t="s">
        <v>1073</v>
      </c>
      <c r="BF114" s="412" t="s">
        <v>39</v>
      </c>
      <c r="BG114" s="550"/>
    </row>
    <row r="115" spans="1:81" s="24" customFormat="1" thickBot="1">
      <c r="A115" s="111"/>
      <c r="B115" s="405" t="s">
        <v>1896</v>
      </c>
      <c r="C115" s="106"/>
      <c r="D115" s="339" t="s">
        <v>1187</v>
      </c>
      <c r="E115" s="339" t="s">
        <v>1201</v>
      </c>
      <c r="F115" s="333" t="s">
        <v>1188</v>
      </c>
      <c r="G115" s="339" t="s">
        <v>93</v>
      </c>
      <c r="H115" s="334" t="s">
        <v>39</v>
      </c>
      <c r="I115" s="550"/>
      <c r="K115" s="556" t="s">
        <v>147</v>
      </c>
      <c r="L115" s="557"/>
      <c r="M115" s="557"/>
      <c r="N115" s="339" t="s">
        <v>656</v>
      </c>
      <c r="O115" s="339" t="s">
        <v>648</v>
      </c>
      <c r="P115" s="333" t="s">
        <v>1215</v>
      </c>
      <c r="Q115" s="339" t="s">
        <v>648</v>
      </c>
      <c r="R115" s="334" t="s">
        <v>38</v>
      </c>
      <c r="S115" s="550"/>
      <c r="AY115" s="326"/>
      <c r="AZ115" s="410" t="s">
        <v>1909</v>
      </c>
      <c r="BA115" s="113"/>
      <c r="BB115" s="265" t="s">
        <v>1187</v>
      </c>
      <c r="BC115" s="265" t="s">
        <v>648</v>
      </c>
      <c r="BD115" s="265" t="s">
        <v>1212</v>
      </c>
      <c r="BE115" s="265" t="s">
        <v>1073</v>
      </c>
      <c r="BF115" s="247" t="s">
        <v>39</v>
      </c>
      <c r="BG115" s="551"/>
    </row>
    <row r="116" spans="1:81" s="24" customFormat="1" thickBot="1">
      <c r="A116" s="111"/>
      <c r="B116" s="405" t="s">
        <v>1896</v>
      </c>
      <c r="C116" s="106"/>
      <c r="D116" s="339" t="s">
        <v>1216</v>
      </c>
      <c r="E116" s="339" t="s">
        <v>648</v>
      </c>
      <c r="F116" s="333" t="s">
        <v>1189</v>
      </c>
      <c r="G116" s="339" t="s">
        <v>91</v>
      </c>
      <c r="H116" s="334" t="s">
        <v>39</v>
      </c>
      <c r="I116" s="550"/>
      <c r="K116" s="612" t="s">
        <v>147</v>
      </c>
      <c r="L116" s="613"/>
      <c r="M116" s="613"/>
      <c r="N116" s="340" t="s">
        <v>1006</v>
      </c>
      <c r="O116" s="340" t="s">
        <v>648</v>
      </c>
      <c r="P116" s="340" t="s">
        <v>1217</v>
      </c>
      <c r="Q116" s="340" t="s">
        <v>1184</v>
      </c>
      <c r="R116" s="336" t="s">
        <v>38</v>
      </c>
      <c r="S116" s="551"/>
    </row>
    <row r="117" spans="1:81" s="24" customFormat="1" ht="15.75">
      <c r="A117" s="111"/>
      <c r="B117" s="405" t="s">
        <v>1896</v>
      </c>
      <c r="C117" s="106"/>
      <c r="D117" s="339" t="s">
        <v>1218</v>
      </c>
      <c r="E117" s="339" t="s">
        <v>1201</v>
      </c>
      <c r="F117" s="333" t="s">
        <v>1190</v>
      </c>
      <c r="G117" s="339" t="s">
        <v>91</v>
      </c>
      <c r="H117" s="334" t="s">
        <v>39</v>
      </c>
      <c r="I117" s="550"/>
    </row>
    <row r="118" spans="1:81" s="24" customFormat="1" ht="15.75">
      <c r="A118" s="111"/>
      <c r="B118" s="405" t="s">
        <v>1896</v>
      </c>
      <c r="C118" s="106"/>
      <c r="D118" s="339" t="s">
        <v>1219</v>
      </c>
      <c r="E118" s="339" t="s">
        <v>648</v>
      </c>
      <c r="F118" s="333" t="s">
        <v>1191</v>
      </c>
      <c r="G118" s="339" t="s">
        <v>117</v>
      </c>
      <c r="H118" s="334" t="s">
        <v>39</v>
      </c>
      <c r="I118" s="550"/>
    </row>
    <row r="119" spans="1:81" ht="17.25" thickBot="1">
      <c r="A119" s="112"/>
      <c r="B119" s="410" t="s">
        <v>1896</v>
      </c>
      <c r="C119" s="113"/>
      <c r="D119" s="340" t="s">
        <v>1203</v>
      </c>
      <c r="E119" s="340" t="s">
        <v>648</v>
      </c>
      <c r="F119" s="335" t="s">
        <v>1192</v>
      </c>
      <c r="G119" s="340" t="s">
        <v>1127</v>
      </c>
      <c r="H119" s="336" t="s">
        <v>39</v>
      </c>
      <c r="I119" s="551"/>
      <c r="K119" s="24"/>
      <c r="L119" s="24"/>
      <c r="M119" s="34"/>
      <c r="N119" s="342"/>
      <c r="O119" s="342"/>
      <c r="P119" s="342"/>
      <c r="Q119" s="342"/>
      <c r="R119" s="34"/>
      <c r="S119" s="34"/>
      <c r="T119" s="34"/>
      <c r="U119" s="34"/>
      <c r="V119" s="24"/>
      <c r="W119" s="24"/>
      <c r="X119" s="24"/>
      <c r="Y119" s="24"/>
      <c r="Z119" s="24"/>
      <c r="AA119" s="24"/>
      <c r="AB119" s="24"/>
      <c r="AC119" s="24"/>
      <c r="AD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S119" s="24"/>
      <c r="BT119" s="24"/>
      <c r="BU119" s="24"/>
      <c r="BV119" s="24"/>
      <c r="BW119" s="24"/>
      <c r="BX119" s="24"/>
      <c r="BY119" s="24"/>
      <c r="BZ119" s="24"/>
      <c r="CA119" s="24"/>
    </row>
    <row r="120" spans="1:81">
      <c r="M120" s="343"/>
      <c r="N120" s="342"/>
      <c r="O120" s="342"/>
      <c r="P120" s="342"/>
      <c r="Q120" s="342"/>
      <c r="R120" s="34"/>
      <c r="S120" s="343"/>
      <c r="T120" s="343"/>
      <c r="U120" s="343"/>
    </row>
    <row r="121" spans="1:81">
      <c r="M121" s="343"/>
      <c r="N121" s="343"/>
      <c r="O121" s="343"/>
      <c r="P121" s="343"/>
      <c r="Q121" s="343"/>
      <c r="R121" s="343"/>
      <c r="S121" s="343"/>
      <c r="T121" s="343"/>
      <c r="U121" s="343"/>
    </row>
    <row r="122" spans="1:81">
      <c r="M122" s="343"/>
      <c r="N122" s="343"/>
      <c r="O122" s="343"/>
      <c r="P122" s="343"/>
      <c r="Q122" s="343"/>
      <c r="R122" s="343"/>
      <c r="S122" s="343"/>
      <c r="T122" s="343"/>
      <c r="U122" s="343"/>
    </row>
  </sheetData>
  <sheetProtection algorithmName="SHA-512" hashValue="4W6a7lMo+A2v7WzHQZ/LXIAHNCfhcStIdrVI9FoEJtzIz82yezhepaOQXOOH4/oMz4DBv3UUtFxod8TLSLTvXA==" saltValue="x9cYWo3QkqKCjl1uiGyufQ==" spinCount="100000" sheet="1" objects="1" scenarios="1"/>
  <protectedRanges>
    <protectedRange sqref="S8 I8 AC8 AM8 AW8 BG8 BQ8 CA8 CA25 BQ25 BG25 AW25 AM25 AC25 S25 I25 I33 S33 AC33 AM33 AW33 BG33 BQ33 CA33 CA48 BQ48 BG48 AW48 AM48 AC48 S48 I48 I94 S94 AC94 AM94 AW94 BG94 BQ94 BQ110 BG110 AW110 AM110 AC110 S110 I110" name="Range1"/>
  </protectedRanges>
  <mergeCells count="671">
    <mergeCell ref="BX108:BX109"/>
    <mergeCell ref="BY108:BY109"/>
    <mergeCell ref="BZ108:BZ109"/>
    <mergeCell ref="I110:I119"/>
    <mergeCell ref="S110:S116"/>
    <mergeCell ref="AC110:AC112"/>
    <mergeCell ref="BG110:BG115"/>
    <mergeCell ref="BQ110:BQ113"/>
    <mergeCell ref="K115:M115"/>
    <mergeCell ref="K116:M116"/>
    <mergeCell ref="BN108:BN109"/>
    <mergeCell ref="BO108:BO109"/>
    <mergeCell ref="BP108:BP109"/>
    <mergeCell ref="BS108:BU109"/>
    <mergeCell ref="BV108:BV109"/>
    <mergeCell ref="BW108:BW109"/>
    <mergeCell ref="BD108:BD109"/>
    <mergeCell ref="BE108:BE109"/>
    <mergeCell ref="BF108:BF109"/>
    <mergeCell ref="BI108:BK109"/>
    <mergeCell ref="BL108:BL109"/>
    <mergeCell ref="BM108:BM109"/>
    <mergeCell ref="AT108:AT109"/>
    <mergeCell ref="AU108:AU109"/>
    <mergeCell ref="AV108:AV109"/>
    <mergeCell ref="AY108:BA109"/>
    <mergeCell ref="BB108:BB109"/>
    <mergeCell ref="BC108:BC109"/>
    <mergeCell ref="AJ108:AJ109"/>
    <mergeCell ref="AK108:AK109"/>
    <mergeCell ref="AL108:AL109"/>
    <mergeCell ref="AO108:AQ109"/>
    <mergeCell ref="AR108:AR109"/>
    <mergeCell ref="AS108:AS109"/>
    <mergeCell ref="Z108:Z109"/>
    <mergeCell ref="AA108:AA109"/>
    <mergeCell ref="AB108:AB109"/>
    <mergeCell ref="AE108:AG109"/>
    <mergeCell ref="AH108:AH109"/>
    <mergeCell ref="AI108:AI109"/>
    <mergeCell ref="P108:P109"/>
    <mergeCell ref="Q108:Q109"/>
    <mergeCell ref="R108:R109"/>
    <mergeCell ref="U108:W109"/>
    <mergeCell ref="X108:X109"/>
    <mergeCell ref="Y108:Y109"/>
    <mergeCell ref="A108:C109"/>
    <mergeCell ref="D108:D109"/>
    <mergeCell ref="E108:E109"/>
    <mergeCell ref="F108:F109"/>
    <mergeCell ref="G108:G109"/>
    <mergeCell ref="H108:H109"/>
    <mergeCell ref="K108:M109"/>
    <mergeCell ref="N108:N109"/>
    <mergeCell ref="O108:O109"/>
    <mergeCell ref="A106:G106"/>
    <mergeCell ref="A107:H107"/>
    <mergeCell ref="K107:R107"/>
    <mergeCell ref="U107:AB107"/>
    <mergeCell ref="AE107:AL107"/>
    <mergeCell ref="AO107:AV107"/>
    <mergeCell ref="AY107:BF107"/>
    <mergeCell ref="BI107:BP107"/>
    <mergeCell ref="BS107:BZ107"/>
    <mergeCell ref="BW92:BW93"/>
    <mergeCell ref="BX92:BX93"/>
    <mergeCell ref="BY92:BY93"/>
    <mergeCell ref="BZ92:BZ93"/>
    <mergeCell ref="I94:I104"/>
    <mergeCell ref="S94:S99"/>
    <mergeCell ref="AC94:AC96"/>
    <mergeCell ref="AW94:AW98"/>
    <mergeCell ref="BG94:BG99"/>
    <mergeCell ref="BL92:BL93"/>
    <mergeCell ref="BM92:BM93"/>
    <mergeCell ref="BN92:BN93"/>
    <mergeCell ref="BO92:BO93"/>
    <mergeCell ref="BP92:BP93"/>
    <mergeCell ref="BS92:BU93"/>
    <mergeCell ref="BB92:BB93"/>
    <mergeCell ref="BC92:BC93"/>
    <mergeCell ref="BD92:BD93"/>
    <mergeCell ref="BE92:BE93"/>
    <mergeCell ref="BF92:BF93"/>
    <mergeCell ref="BI92:BK93"/>
    <mergeCell ref="AR92:AR93"/>
    <mergeCell ref="AS92:AS93"/>
    <mergeCell ref="BQ94:BQ97"/>
    <mergeCell ref="AV92:AV93"/>
    <mergeCell ref="AY92:BA93"/>
    <mergeCell ref="AH92:AH93"/>
    <mergeCell ref="AI92:AI93"/>
    <mergeCell ref="AJ92:AJ93"/>
    <mergeCell ref="AK92:AK93"/>
    <mergeCell ref="AL92:AL93"/>
    <mergeCell ref="AO92:AQ93"/>
    <mergeCell ref="BV92:BV93"/>
    <mergeCell ref="AY91:BF91"/>
    <mergeCell ref="BI91:BP91"/>
    <mergeCell ref="BS91:BZ91"/>
    <mergeCell ref="A92:C93"/>
    <mergeCell ref="D92:D93"/>
    <mergeCell ref="E92:E93"/>
    <mergeCell ref="F92:F93"/>
    <mergeCell ref="G92:G93"/>
    <mergeCell ref="H92:H93"/>
    <mergeCell ref="K92:M93"/>
    <mergeCell ref="X92:X93"/>
    <mergeCell ref="Y92:Y93"/>
    <mergeCell ref="Z92:Z93"/>
    <mergeCell ref="AA92:AA93"/>
    <mergeCell ref="AB92:AB93"/>
    <mergeCell ref="AE92:AG93"/>
    <mergeCell ref="N92:N93"/>
    <mergeCell ref="O92:O93"/>
    <mergeCell ref="P92:P93"/>
    <mergeCell ref="Q92:Q93"/>
    <mergeCell ref="R92:R93"/>
    <mergeCell ref="U92:W93"/>
    <mergeCell ref="AT92:AT93"/>
    <mergeCell ref="AU92:AU93"/>
    <mergeCell ref="A90:G90"/>
    <mergeCell ref="A91:H91"/>
    <mergeCell ref="K91:R91"/>
    <mergeCell ref="U91:AB91"/>
    <mergeCell ref="AE91:AL91"/>
    <mergeCell ref="AO91:AV91"/>
    <mergeCell ref="A86:D86"/>
    <mergeCell ref="E86:H86"/>
    <mergeCell ref="A87:D87"/>
    <mergeCell ref="E87:H87"/>
    <mergeCell ref="A88:D88"/>
    <mergeCell ref="E88:H88"/>
    <mergeCell ref="A83:D83"/>
    <mergeCell ref="E83:H83"/>
    <mergeCell ref="A84:D84"/>
    <mergeCell ref="E84:H84"/>
    <mergeCell ref="A85:D85"/>
    <mergeCell ref="E85:H85"/>
    <mergeCell ref="A80:D80"/>
    <mergeCell ref="E80:H80"/>
    <mergeCell ref="A81:D81"/>
    <mergeCell ref="E81:H81"/>
    <mergeCell ref="A82:D82"/>
    <mergeCell ref="E82:H82"/>
    <mergeCell ref="A78:D78"/>
    <mergeCell ref="E78:H78"/>
    <mergeCell ref="AE78:AH78"/>
    <mergeCell ref="AI78:AL78"/>
    <mergeCell ref="A79:D79"/>
    <mergeCell ref="E79:H79"/>
    <mergeCell ref="AE79:AH79"/>
    <mergeCell ref="AI79:AL79"/>
    <mergeCell ref="A76:D76"/>
    <mergeCell ref="E76:H76"/>
    <mergeCell ref="AE76:AH76"/>
    <mergeCell ref="AI76:AL76"/>
    <mergeCell ref="A77:D77"/>
    <mergeCell ref="E77:H77"/>
    <mergeCell ref="AE77:AH77"/>
    <mergeCell ref="AI77:AL77"/>
    <mergeCell ref="A75:D75"/>
    <mergeCell ref="E75:H75"/>
    <mergeCell ref="U75:X75"/>
    <mergeCell ref="Y75:AB75"/>
    <mergeCell ref="AE75:AH75"/>
    <mergeCell ref="AI75:AL75"/>
    <mergeCell ref="A74:D74"/>
    <mergeCell ref="E74:H74"/>
    <mergeCell ref="U74:X74"/>
    <mergeCell ref="Y74:AB74"/>
    <mergeCell ref="AE74:AH74"/>
    <mergeCell ref="AI74:AL74"/>
    <mergeCell ref="A73:D73"/>
    <mergeCell ref="E73:H73"/>
    <mergeCell ref="U73:X73"/>
    <mergeCell ref="Y73:AB73"/>
    <mergeCell ref="AE73:AH73"/>
    <mergeCell ref="AI73:AL73"/>
    <mergeCell ref="A72:D72"/>
    <mergeCell ref="E72:H72"/>
    <mergeCell ref="U72:X72"/>
    <mergeCell ref="Y72:AB72"/>
    <mergeCell ref="AE72:AH72"/>
    <mergeCell ref="AI72:AL72"/>
    <mergeCell ref="A71:D71"/>
    <mergeCell ref="E71:H71"/>
    <mergeCell ref="U71:X71"/>
    <mergeCell ref="Y71:AB71"/>
    <mergeCell ref="AE71:AH71"/>
    <mergeCell ref="AI71:AL71"/>
    <mergeCell ref="A70:D70"/>
    <mergeCell ref="E70:H70"/>
    <mergeCell ref="U70:X70"/>
    <mergeCell ref="Y70:AB70"/>
    <mergeCell ref="AE70:AH70"/>
    <mergeCell ref="AI70:AL70"/>
    <mergeCell ref="A69:D69"/>
    <mergeCell ref="E69:H69"/>
    <mergeCell ref="U69:X69"/>
    <mergeCell ref="Y69:AB69"/>
    <mergeCell ref="AE69:AH69"/>
    <mergeCell ref="AI69:AL69"/>
    <mergeCell ref="A68:D68"/>
    <mergeCell ref="E68:H68"/>
    <mergeCell ref="U68:X68"/>
    <mergeCell ref="Y68:AB68"/>
    <mergeCell ref="AE68:AH68"/>
    <mergeCell ref="AI68:AL68"/>
    <mergeCell ref="AI65:AL65"/>
    <mergeCell ref="A64:D64"/>
    <mergeCell ref="E64:H64"/>
    <mergeCell ref="U64:X64"/>
    <mergeCell ref="Y64:AB64"/>
    <mergeCell ref="AE64:AH64"/>
    <mergeCell ref="AI64:AL64"/>
    <mergeCell ref="A67:D67"/>
    <mergeCell ref="E67:H67"/>
    <mergeCell ref="U67:X67"/>
    <mergeCell ref="Y67:AB67"/>
    <mergeCell ref="AE67:AH67"/>
    <mergeCell ref="AI67:AL67"/>
    <mergeCell ref="A66:D66"/>
    <mergeCell ref="E66:H66"/>
    <mergeCell ref="U66:X66"/>
    <mergeCell ref="Y66:AB66"/>
    <mergeCell ref="AE66:AH66"/>
    <mergeCell ref="AI66:AL66"/>
    <mergeCell ref="K61:N61"/>
    <mergeCell ref="O61:R61"/>
    <mergeCell ref="U61:X61"/>
    <mergeCell ref="Y61:AB61"/>
    <mergeCell ref="A65:D65"/>
    <mergeCell ref="E65:H65"/>
    <mergeCell ref="U65:X65"/>
    <mergeCell ref="Y65:AB65"/>
    <mergeCell ref="AE65:AH65"/>
    <mergeCell ref="A60:D60"/>
    <mergeCell ref="E60:H60"/>
    <mergeCell ref="K60:N60"/>
    <mergeCell ref="O60:R60"/>
    <mergeCell ref="U60:X60"/>
    <mergeCell ref="Y60:AB60"/>
    <mergeCell ref="AE60:AH60"/>
    <mergeCell ref="AI60:AL60"/>
    <mergeCell ref="A63:D63"/>
    <mergeCell ref="E63:H63"/>
    <mergeCell ref="U63:X63"/>
    <mergeCell ref="Y63:AB63"/>
    <mergeCell ref="AE63:AH63"/>
    <mergeCell ref="AI63:AL63"/>
    <mergeCell ref="AE61:AH61"/>
    <mergeCell ref="AI61:AL61"/>
    <mergeCell ref="A62:D62"/>
    <mergeCell ref="E62:H62"/>
    <mergeCell ref="U62:X62"/>
    <mergeCell ref="Y62:AB62"/>
    <mergeCell ref="AE62:AH62"/>
    <mergeCell ref="AI62:AL62"/>
    <mergeCell ref="A61:D61"/>
    <mergeCell ref="E61:H61"/>
    <mergeCell ref="AE58:AH58"/>
    <mergeCell ref="AI58:AL58"/>
    <mergeCell ref="AO58:AR58"/>
    <mergeCell ref="AS58:AV58"/>
    <mergeCell ref="A59:D59"/>
    <mergeCell ref="E59:H59"/>
    <mergeCell ref="K59:N59"/>
    <mergeCell ref="O59:R59"/>
    <mergeCell ref="U59:X59"/>
    <mergeCell ref="Y59:AB59"/>
    <mergeCell ref="A58:D58"/>
    <mergeCell ref="E58:H58"/>
    <mergeCell ref="K58:N58"/>
    <mergeCell ref="O58:R58"/>
    <mergeCell ref="U58:X58"/>
    <mergeCell ref="Y58:AB58"/>
    <mergeCell ref="AE59:AH59"/>
    <mergeCell ref="AI59:AL59"/>
    <mergeCell ref="AE57:AH57"/>
    <mergeCell ref="AI57:AL57"/>
    <mergeCell ref="AO57:AR57"/>
    <mergeCell ref="AS57:AV57"/>
    <mergeCell ref="BI57:BL57"/>
    <mergeCell ref="BM57:BP57"/>
    <mergeCell ref="A57:D57"/>
    <mergeCell ref="E57:H57"/>
    <mergeCell ref="K57:N57"/>
    <mergeCell ref="O57:R57"/>
    <mergeCell ref="U57:X57"/>
    <mergeCell ref="Y57:AB57"/>
    <mergeCell ref="BM55:BP55"/>
    <mergeCell ref="A55:D55"/>
    <mergeCell ref="E55:H55"/>
    <mergeCell ref="K55:N55"/>
    <mergeCell ref="O55:R55"/>
    <mergeCell ref="U55:X55"/>
    <mergeCell ref="Y55:AB55"/>
    <mergeCell ref="AE56:AH56"/>
    <mergeCell ref="AI56:AL56"/>
    <mergeCell ref="AO56:AR56"/>
    <mergeCell ref="AS56:AV56"/>
    <mergeCell ref="BI56:BL56"/>
    <mergeCell ref="BM56:BP56"/>
    <mergeCell ref="A56:D56"/>
    <mergeCell ref="E56:H56"/>
    <mergeCell ref="K56:N56"/>
    <mergeCell ref="O56:R56"/>
    <mergeCell ref="U56:X56"/>
    <mergeCell ref="Y56:AB56"/>
    <mergeCell ref="A54:D54"/>
    <mergeCell ref="E54:H54"/>
    <mergeCell ref="K54:N54"/>
    <mergeCell ref="O54:R54"/>
    <mergeCell ref="U54:X54"/>
    <mergeCell ref="Y54:AB54"/>
    <mergeCell ref="AE55:AH55"/>
    <mergeCell ref="AI55:AL55"/>
    <mergeCell ref="AO55:AR55"/>
    <mergeCell ref="A53:D53"/>
    <mergeCell ref="E53:H53"/>
    <mergeCell ref="K53:N53"/>
    <mergeCell ref="O53:R53"/>
    <mergeCell ref="U53:X53"/>
    <mergeCell ref="Y53:AB53"/>
    <mergeCell ref="BI51:BL51"/>
    <mergeCell ref="BM51:BP51"/>
    <mergeCell ref="A52:D52"/>
    <mergeCell ref="E52:H52"/>
    <mergeCell ref="K52:N52"/>
    <mergeCell ref="O52:R52"/>
    <mergeCell ref="U52:X52"/>
    <mergeCell ref="Y52:AB52"/>
    <mergeCell ref="AE52:AH52"/>
    <mergeCell ref="AI52:AL52"/>
    <mergeCell ref="AE51:AH51"/>
    <mergeCell ref="AI51:AL51"/>
    <mergeCell ref="AO51:AR51"/>
    <mergeCell ref="AS51:AV51"/>
    <mergeCell ref="AY51:BB51"/>
    <mergeCell ref="BC51:BF51"/>
    <mergeCell ref="A51:D51"/>
    <mergeCell ref="E51:H51"/>
    <mergeCell ref="K51:N51"/>
    <mergeCell ref="O51:R51"/>
    <mergeCell ref="U51:X51"/>
    <mergeCell ref="Y51:AB51"/>
    <mergeCell ref="AO50:AR50"/>
    <mergeCell ref="AS50:AV50"/>
    <mergeCell ref="AY50:BB50"/>
    <mergeCell ref="BC50:BF50"/>
    <mergeCell ref="BI50:BL50"/>
    <mergeCell ref="Y50:AB50"/>
    <mergeCell ref="AE50:AH50"/>
    <mergeCell ref="AI50:AL50"/>
    <mergeCell ref="BQ48:BQ57"/>
    <mergeCell ref="BS48:BV48"/>
    <mergeCell ref="BW48:BZ48"/>
    <mergeCell ref="AI49:AL49"/>
    <mergeCell ref="AO49:AR49"/>
    <mergeCell ref="AS49:AV49"/>
    <mergeCell ref="AE53:AH53"/>
    <mergeCell ref="AI53:AL53"/>
    <mergeCell ref="AO53:AR53"/>
    <mergeCell ref="AS53:AV53"/>
    <mergeCell ref="BI53:BL53"/>
    <mergeCell ref="BM53:BP53"/>
    <mergeCell ref="AO52:AR52"/>
    <mergeCell ref="AS52:AV52"/>
    <mergeCell ref="BI52:BL52"/>
    <mergeCell ref="BM52:BP52"/>
    <mergeCell ref="AE54:AH54"/>
    <mergeCell ref="AI54:AL54"/>
    <mergeCell ref="AO54:AR54"/>
    <mergeCell ref="AS54:AV54"/>
    <mergeCell ref="BI54:BL54"/>
    <mergeCell ref="BM54:BP54"/>
    <mergeCell ref="AS55:AV55"/>
    <mergeCell ref="BI55:BL55"/>
    <mergeCell ref="CA48:CA49"/>
    <mergeCell ref="A49:D49"/>
    <mergeCell ref="E49:H49"/>
    <mergeCell ref="K49:N49"/>
    <mergeCell ref="O49:R49"/>
    <mergeCell ref="U49:X49"/>
    <mergeCell ref="Y49:AB49"/>
    <mergeCell ref="AW48:AW58"/>
    <mergeCell ref="AY48:BB48"/>
    <mergeCell ref="BC48:BF48"/>
    <mergeCell ref="BG48:BG51"/>
    <mergeCell ref="BI48:BL48"/>
    <mergeCell ref="BM48:BP48"/>
    <mergeCell ref="AY49:BB49"/>
    <mergeCell ref="BC49:BF49"/>
    <mergeCell ref="BI49:BL49"/>
    <mergeCell ref="BM49:BP49"/>
    <mergeCell ref="AC48:AC75"/>
    <mergeCell ref="AE48:AH48"/>
    <mergeCell ref="AI48:AL48"/>
    <mergeCell ref="AM48:AM79"/>
    <mergeCell ref="AO48:AR48"/>
    <mergeCell ref="AS48:AV48"/>
    <mergeCell ref="AE49:AH49"/>
    <mergeCell ref="BS47:BV47"/>
    <mergeCell ref="BW47:BZ47"/>
    <mergeCell ref="A48:D48"/>
    <mergeCell ref="E48:H48"/>
    <mergeCell ref="I48:I88"/>
    <mergeCell ref="K48:N48"/>
    <mergeCell ref="O48:R48"/>
    <mergeCell ref="S48:S61"/>
    <mergeCell ref="U48:X48"/>
    <mergeCell ref="Y48:AB48"/>
    <mergeCell ref="AO47:AR47"/>
    <mergeCell ref="AS47:AV47"/>
    <mergeCell ref="AY47:BB47"/>
    <mergeCell ref="BC47:BF47"/>
    <mergeCell ref="BI47:BL47"/>
    <mergeCell ref="BM47:BP47"/>
    <mergeCell ref="BM50:BP50"/>
    <mergeCell ref="BS49:BV49"/>
    <mergeCell ref="BW49:BZ49"/>
    <mergeCell ref="A50:D50"/>
    <mergeCell ref="E50:H50"/>
    <mergeCell ref="K50:N50"/>
    <mergeCell ref="O50:R50"/>
    <mergeCell ref="U50:X50"/>
    <mergeCell ref="A47:D47"/>
    <mergeCell ref="E47:H47"/>
    <mergeCell ref="K47:N47"/>
    <mergeCell ref="O47:R47"/>
    <mergeCell ref="U47:X47"/>
    <mergeCell ref="Y47:AB47"/>
    <mergeCell ref="AE47:AH47"/>
    <mergeCell ref="AI47:AL47"/>
    <mergeCell ref="AO46:AR46"/>
    <mergeCell ref="BI45:BP45"/>
    <mergeCell ref="BS45:BZ45"/>
    <mergeCell ref="A46:D46"/>
    <mergeCell ref="E46:H46"/>
    <mergeCell ref="K46:N46"/>
    <mergeCell ref="O46:R46"/>
    <mergeCell ref="U46:X46"/>
    <mergeCell ref="Y46:AB46"/>
    <mergeCell ref="AE46:AH46"/>
    <mergeCell ref="AI46:AL46"/>
    <mergeCell ref="A45:H45"/>
    <mergeCell ref="K45:R45"/>
    <mergeCell ref="U45:AB45"/>
    <mergeCell ref="AE45:AL45"/>
    <mergeCell ref="AO45:AV45"/>
    <mergeCell ref="AY45:BF45"/>
    <mergeCell ref="BS46:BV46"/>
    <mergeCell ref="BW46:BZ46"/>
    <mergeCell ref="AS46:AV46"/>
    <mergeCell ref="AY46:BB46"/>
    <mergeCell ref="BC46:BF46"/>
    <mergeCell ref="BI46:BL46"/>
    <mergeCell ref="BM46:BP46"/>
    <mergeCell ref="A38:D38"/>
    <mergeCell ref="AO38:AR38"/>
    <mergeCell ref="A39:D39"/>
    <mergeCell ref="A40:D40"/>
    <mergeCell ref="A41:D41"/>
    <mergeCell ref="A42:D42"/>
    <mergeCell ref="A37:D37"/>
    <mergeCell ref="K37:N37"/>
    <mergeCell ref="O37:R37"/>
    <mergeCell ref="U37:X37"/>
    <mergeCell ref="Y37:AB37"/>
    <mergeCell ref="AO37:AR37"/>
    <mergeCell ref="I33:I42"/>
    <mergeCell ref="O33:R33"/>
    <mergeCell ref="S33:S37"/>
    <mergeCell ref="Y33:AB33"/>
    <mergeCell ref="AC33:AC37"/>
    <mergeCell ref="BS33:BV33"/>
    <mergeCell ref="CA33:CA34"/>
    <mergeCell ref="E34:H34"/>
    <mergeCell ref="O34:R34"/>
    <mergeCell ref="Y34:AB34"/>
    <mergeCell ref="AS34:AV34"/>
    <mergeCell ref="BS34:BV34"/>
    <mergeCell ref="BW34:BZ34"/>
    <mergeCell ref="AE33:AH33"/>
    <mergeCell ref="AM33:AM34"/>
    <mergeCell ref="AS33:AV33"/>
    <mergeCell ref="AW33:AW38"/>
    <mergeCell ref="AY33:BB33"/>
    <mergeCell ref="BC33:BF33"/>
    <mergeCell ref="E35:H35"/>
    <mergeCell ref="O35:R35"/>
    <mergeCell ref="Y35:AB35"/>
    <mergeCell ref="AS35:AV35"/>
    <mergeCell ref="O36:R36"/>
    <mergeCell ref="Y36:AB36"/>
    <mergeCell ref="AO36:AR36"/>
    <mergeCell ref="BG33:BG35"/>
    <mergeCell ref="BQ33:BQ38"/>
    <mergeCell ref="E33:H33"/>
    <mergeCell ref="AE31:AH31"/>
    <mergeCell ref="AI31:AL31"/>
    <mergeCell ref="AO31:AR31"/>
    <mergeCell ref="AO30:AV30"/>
    <mergeCell ref="AY30:BF30"/>
    <mergeCell ref="BI30:BP30"/>
    <mergeCell ref="BS30:BZ30"/>
    <mergeCell ref="A31:D31"/>
    <mergeCell ref="E31:H31"/>
    <mergeCell ref="K31:N31"/>
    <mergeCell ref="O31:R31"/>
    <mergeCell ref="U31:X31"/>
    <mergeCell ref="Y31:AB31"/>
    <mergeCell ref="BI31:BL31"/>
    <mergeCell ref="BM31:BP31"/>
    <mergeCell ref="BS31:BV31"/>
    <mergeCell ref="BW31:BZ31"/>
    <mergeCell ref="AS31:AV31"/>
    <mergeCell ref="AY31:BB31"/>
    <mergeCell ref="BC31:BF31"/>
    <mergeCell ref="A30:H30"/>
    <mergeCell ref="K30:R30"/>
    <mergeCell ref="U30:AB30"/>
    <mergeCell ref="AE30:AL30"/>
    <mergeCell ref="A26:D26"/>
    <mergeCell ref="E26:H26"/>
    <mergeCell ref="O26:R26"/>
    <mergeCell ref="U26:X26"/>
    <mergeCell ref="Y26:AB26"/>
    <mergeCell ref="AE26:AH26"/>
    <mergeCell ref="BI25:BL25"/>
    <mergeCell ref="BM25:BP25"/>
    <mergeCell ref="BQ25:BQ26"/>
    <mergeCell ref="AO26:AR26"/>
    <mergeCell ref="A25:D25"/>
    <mergeCell ref="E25:H25"/>
    <mergeCell ref="I25:I26"/>
    <mergeCell ref="O25:R25"/>
    <mergeCell ref="S25:S27"/>
    <mergeCell ref="K27:N27"/>
    <mergeCell ref="O27:R27"/>
    <mergeCell ref="U25:X25"/>
    <mergeCell ref="Y25:AB25"/>
    <mergeCell ref="AC25:AC26"/>
    <mergeCell ref="AE25:AH25"/>
    <mergeCell ref="AI25:AL25"/>
    <mergeCell ref="AM25:AM26"/>
    <mergeCell ref="AI26:AL26"/>
    <mergeCell ref="CA25:CA26"/>
    <mergeCell ref="BI26:BL26"/>
    <mergeCell ref="BM26:BP26"/>
    <mergeCell ref="BS26:BV26"/>
    <mergeCell ref="BW26:BZ26"/>
    <mergeCell ref="AS25:AV25"/>
    <mergeCell ref="AW25:AW26"/>
    <mergeCell ref="AY25:BB25"/>
    <mergeCell ref="BC25:BF25"/>
    <mergeCell ref="BG25:BG26"/>
    <mergeCell ref="AS26:AV26"/>
    <mergeCell ref="AY26:BB26"/>
    <mergeCell ref="BC26:BF26"/>
    <mergeCell ref="AO25:AR25"/>
    <mergeCell ref="BS25:BV25"/>
    <mergeCell ref="AY22:BF22"/>
    <mergeCell ref="BI22:BP22"/>
    <mergeCell ref="BS22:BZ22"/>
    <mergeCell ref="A23:D23"/>
    <mergeCell ref="E23:H23"/>
    <mergeCell ref="K23:N23"/>
    <mergeCell ref="O23:R23"/>
    <mergeCell ref="U23:X23"/>
    <mergeCell ref="BM23:BP23"/>
    <mergeCell ref="BS23:BV23"/>
    <mergeCell ref="BW23:BZ23"/>
    <mergeCell ref="AS23:AV23"/>
    <mergeCell ref="AY23:BB23"/>
    <mergeCell ref="BC23:BF23"/>
    <mergeCell ref="BI23:BL23"/>
    <mergeCell ref="Y23:AB23"/>
    <mergeCell ref="AE23:AH23"/>
    <mergeCell ref="AI23:AL23"/>
    <mergeCell ref="AO23:AR23"/>
    <mergeCell ref="BW25:BZ25"/>
    <mergeCell ref="A19:D19"/>
    <mergeCell ref="A22:H22"/>
    <mergeCell ref="K22:R22"/>
    <mergeCell ref="U22:AB22"/>
    <mergeCell ref="A14:D14"/>
    <mergeCell ref="Y14:AB14"/>
    <mergeCell ref="AO14:AR14"/>
    <mergeCell ref="A15:D15"/>
    <mergeCell ref="Y15:AB15"/>
    <mergeCell ref="A16:D16"/>
    <mergeCell ref="AE22:AL22"/>
    <mergeCell ref="AO22:AV22"/>
    <mergeCell ref="A13:D13"/>
    <mergeCell ref="Y13:AB13"/>
    <mergeCell ref="AE13:AH13"/>
    <mergeCell ref="AO13:AR13"/>
    <mergeCell ref="E10:H10"/>
    <mergeCell ref="O10:R10"/>
    <mergeCell ref="Y10:AB10"/>
    <mergeCell ref="A17:D17"/>
    <mergeCell ref="A18:D18"/>
    <mergeCell ref="CA8:CA9"/>
    <mergeCell ref="E9:H9"/>
    <mergeCell ref="O9:R9"/>
    <mergeCell ref="Y9:AB9"/>
    <mergeCell ref="AS9:AV9"/>
    <mergeCell ref="BS9:BV9"/>
    <mergeCell ref="BW9:BZ9"/>
    <mergeCell ref="AM8:AM13"/>
    <mergeCell ref="AS8:AV8"/>
    <mergeCell ref="AW8:AW14"/>
    <mergeCell ref="AY8:BB8"/>
    <mergeCell ref="BC8:BF8"/>
    <mergeCell ref="BG8:BG10"/>
    <mergeCell ref="K12:N12"/>
    <mergeCell ref="O12:R12"/>
    <mergeCell ref="Y12:AB12"/>
    <mergeCell ref="AO12:AR12"/>
    <mergeCell ref="BW6:BZ6"/>
    <mergeCell ref="E8:H8"/>
    <mergeCell ref="I8:I19"/>
    <mergeCell ref="O8:R8"/>
    <mergeCell ref="S8:S12"/>
    <mergeCell ref="Y8:AB8"/>
    <mergeCell ref="AC8:AC15"/>
    <mergeCell ref="AE8:AH8"/>
    <mergeCell ref="AI8:AL8"/>
    <mergeCell ref="AO6:AR6"/>
    <mergeCell ref="AS6:AV6"/>
    <mergeCell ref="AY6:BB6"/>
    <mergeCell ref="BC6:BF6"/>
    <mergeCell ref="BI6:BL6"/>
    <mergeCell ref="BM6:BP6"/>
    <mergeCell ref="AS10:AV10"/>
    <mergeCell ref="E11:H11"/>
    <mergeCell ref="O11:R11"/>
    <mergeCell ref="Y11:AB11"/>
    <mergeCell ref="AO11:AR11"/>
    <mergeCell ref="BQ8:BQ13"/>
    <mergeCell ref="BS8:BV8"/>
    <mergeCell ref="BW8:BZ8"/>
    <mergeCell ref="A6:D6"/>
    <mergeCell ref="E6:H6"/>
    <mergeCell ref="K6:N6"/>
    <mergeCell ref="O6:R6"/>
    <mergeCell ref="U6:X6"/>
    <mergeCell ref="Y6:AB6"/>
    <mergeCell ref="AE6:AH6"/>
    <mergeCell ref="AI6:AL6"/>
    <mergeCell ref="BS6:BV6"/>
    <mergeCell ref="A4:M4"/>
    <mergeCell ref="A5:H5"/>
    <mergeCell ref="K5:R5"/>
    <mergeCell ref="U5:AB5"/>
    <mergeCell ref="AE5:AL5"/>
    <mergeCell ref="AO5:AV5"/>
    <mergeCell ref="AY5:BF5"/>
    <mergeCell ref="BI5:BP5"/>
    <mergeCell ref="BS5:BZ5"/>
    <mergeCell ref="A1:L1"/>
    <mergeCell ref="A2:M2"/>
    <mergeCell ref="N2:Q2"/>
    <mergeCell ref="X2:AA2"/>
    <mergeCell ref="AH2:AK2"/>
    <mergeCell ref="AR2:AU2"/>
    <mergeCell ref="BB2:BE2"/>
    <mergeCell ref="BL2:BO2"/>
    <mergeCell ref="BV2:BY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zoomScaleNormal="100" workbookViewId="0">
      <selection activeCell="Q16" sqref="Q16"/>
    </sheetView>
  </sheetViews>
  <sheetFormatPr defaultRowHeight="16.5"/>
  <cols>
    <col min="1" max="1" width="25.5703125" style="17" bestFit="1" customWidth="1"/>
    <col min="2" max="2" width="14.85546875" style="17" bestFit="1" customWidth="1"/>
    <col min="3" max="3" width="14.140625" style="17" bestFit="1" customWidth="1"/>
    <col min="4" max="4" width="14.85546875" style="17" bestFit="1" customWidth="1"/>
    <col min="5" max="5" width="14.140625" style="17" bestFit="1" customWidth="1"/>
    <col min="6" max="7" width="14.140625" style="17" customWidth="1"/>
    <col min="8" max="8" width="14.85546875" style="17" bestFit="1" customWidth="1"/>
    <col min="9" max="9" width="14.140625" style="17" bestFit="1" customWidth="1"/>
    <col min="10" max="10" width="14.85546875" style="17" bestFit="1" customWidth="1"/>
    <col min="11" max="11" width="14.140625" style="17" bestFit="1" customWidth="1"/>
    <col min="12" max="12" width="14.85546875" style="17" bestFit="1" customWidth="1"/>
    <col min="13" max="13" width="14.140625" style="17" bestFit="1" customWidth="1"/>
    <col min="14" max="14" width="14.85546875" style="17" bestFit="1" customWidth="1"/>
    <col min="15" max="15" width="14.140625" style="17" bestFit="1" customWidth="1"/>
    <col min="16" max="16384" width="9.140625" style="17"/>
  </cols>
  <sheetData>
    <row r="1" spans="1:15" ht="18">
      <c r="A1" s="222" t="s">
        <v>1220</v>
      </c>
      <c r="B1" s="222"/>
      <c r="C1" s="222"/>
      <c r="D1" s="222"/>
      <c r="E1" s="222"/>
      <c r="F1" s="222"/>
      <c r="G1" s="222"/>
      <c r="H1" s="222"/>
    </row>
    <row r="2" spans="1:15" s="24" customFormat="1" ht="15.75">
      <c r="A2" s="502" t="s">
        <v>819</v>
      </c>
      <c r="B2" s="502"/>
      <c r="C2" s="502"/>
      <c r="D2" s="502"/>
      <c r="E2" s="502"/>
      <c r="F2" s="502"/>
      <c r="G2" s="502"/>
      <c r="H2" s="502"/>
      <c r="I2" s="502"/>
      <c r="J2" s="502"/>
      <c r="K2" s="502"/>
      <c r="L2" s="502"/>
      <c r="M2" s="502"/>
      <c r="N2" s="502"/>
      <c r="O2" s="502"/>
    </row>
    <row r="3" spans="1:15">
      <c r="A3" s="225"/>
      <c r="B3" s="225"/>
      <c r="C3" s="225"/>
      <c r="D3" s="225"/>
      <c r="E3" s="225"/>
      <c r="F3" s="225"/>
      <c r="G3" s="225"/>
      <c r="H3" s="225"/>
      <c r="I3" s="225"/>
      <c r="J3" s="225"/>
      <c r="K3" s="225"/>
      <c r="L3" s="225"/>
    </row>
    <row r="4" spans="1:15" s="24" customFormat="1" thickBot="1">
      <c r="A4" s="303"/>
      <c r="B4" s="525" t="s">
        <v>104</v>
      </c>
      <c r="C4" s="526"/>
      <c r="D4" s="525" t="s">
        <v>105</v>
      </c>
      <c r="E4" s="526"/>
      <c r="F4" s="525" t="s">
        <v>1221</v>
      </c>
      <c r="G4" s="526"/>
      <c r="H4" s="525" t="s">
        <v>1222</v>
      </c>
      <c r="I4" s="526"/>
      <c r="J4" s="525" t="s">
        <v>869</v>
      </c>
      <c r="K4" s="526"/>
      <c r="L4" s="525" t="s">
        <v>870</v>
      </c>
      <c r="M4" s="526"/>
      <c r="N4" s="525" t="s">
        <v>871</v>
      </c>
      <c r="O4" s="526"/>
    </row>
    <row r="5" spans="1:15" s="24" customFormat="1" ht="95.25" thickBot="1">
      <c r="A5" s="23" t="s">
        <v>108</v>
      </c>
      <c r="B5" s="223" t="s">
        <v>109</v>
      </c>
      <c r="C5" s="439" t="s">
        <v>635</v>
      </c>
      <c r="D5" s="223" t="s">
        <v>109</v>
      </c>
      <c r="E5" s="439" t="s">
        <v>635</v>
      </c>
      <c r="F5" s="223" t="s">
        <v>109</v>
      </c>
      <c r="G5" s="439" t="s">
        <v>635</v>
      </c>
      <c r="H5" s="223" t="s">
        <v>109</v>
      </c>
      <c r="I5" s="439" t="s">
        <v>635</v>
      </c>
      <c r="J5" s="223" t="s">
        <v>109</v>
      </c>
      <c r="K5" s="439" t="s">
        <v>635</v>
      </c>
      <c r="L5" s="223" t="s">
        <v>109</v>
      </c>
      <c r="M5" s="439" t="s">
        <v>635</v>
      </c>
      <c r="N5" s="223" t="s">
        <v>109</v>
      </c>
      <c r="O5" s="439" t="s">
        <v>635</v>
      </c>
    </row>
    <row r="6" spans="1:15" s="24" customFormat="1" ht="15.75">
      <c r="A6" s="27" t="s">
        <v>885</v>
      </c>
      <c r="B6" s="26" t="s">
        <v>1846</v>
      </c>
      <c r="C6" s="614"/>
      <c r="D6" s="26" t="s">
        <v>1847</v>
      </c>
      <c r="E6" s="614"/>
      <c r="F6" s="26" t="s">
        <v>1848</v>
      </c>
      <c r="G6" s="614"/>
      <c r="H6" s="26" t="s">
        <v>1849</v>
      </c>
      <c r="I6" s="614"/>
      <c r="J6" s="26" t="s">
        <v>1850</v>
      </c>
      <c r="K6" s="617"/>
      <c r="L6" s="26" t="s">
        <v>1851</v>
      </c>
      <c r="M6" s="530"/>
      <c r="N6" s="26" t="s">
        <v>1852</v>
      </c>
      <c r="O6" s="530"/>
    </row>
    <row r="7" spans="1:15" s="24" customFormat="1" ht="15.75">
      <c r="A7" s="27" t="s">
        <v>886</v>
      </c>
      <c r="B7" s="26" t="str">
        <f>"430"</f>
        <v>430</v>
      </c>
      <c r="C7" s="615"/>
      <c r="D7" s="26" t="str">
        <f>"434"</f>
        <v>434</v>
      </c>
      <c r="E7" s="615"/>
      <c r="F7" s="26" t="str">
        <f>"4870"</f>
        <v>4870</v>
      </c>
      <c r="G7" s="615"/>
      <c r="H7" s="26" t="str">
        <f>"15847"</f>
        <v>15847</v>
      </c>
      <c r="I7" s="615"/>
      <c r="J7" s="26" t="str">
        <f>"15850"</f>
        <v>15850</v>
      </c>
      <c r="K7" s="618"/>
      <c r="L7" s="26" t="str">
        <f>"15857"</f>
        <v>15857</v>
      </c>
      <c r="M7" s="531"/>
      <c r="N7" s="26" t="str">
        <f>"15861"</f>
        <v>15861</v>
      </c>
      <c r="O7" s="531"/>
    </row>
    <row r="8" spans="1:15" s="24" customFormat="1" ht="15.75">
      <c r="A8" s="27" t="s">
        <v>887</v>
      </c>
      <c r="B8" s="26" t="str">
        <f>"350"</f>
        <v>350</v>
      </c>
      <c r="C8" s="616"/>
      <c r="D8" s="26" t="str">
        <f>"352"</f>
        <v>352</v>
      </c>
      <c r="E8" s="616"/>
      <c r="F8" s="26" t="str">
        <f>"3805"</f>
        <v>3805</v>
      </c>
      <c r="G8" s="616"/>
      <c r="H8" s="26" t="str">
        <f>"11696"</f>
        <v>11696</v>
      </c>
      <c r="I8" s="616"/>
      <c r="J8" s="26" t="str">
        <f>"11697"</f>
        <v>11697</v>
      </c>
      <c r="K8" s="619"/>
      <c r="L8" s="26" t="str">
        <f>"11701"</f>
        <v>11701</v>
      </c>
      <c r="M8" s="532"/>
      <c r="N8" s="26" t="str">
        <f>"11703"</f>
        <v>11703</v>
      </c>
      <c r="O8" s="532"/>
    </row>
    <row r="9" spans="1:15" s="24" customFormat="1" ht="15.75">
      <c r="A9" s="29" t="s">
        <v>11</v>
      </c>
      <c r="B9" s="28" t="s">
        <v>1223</v>
      </c>
      <c r="C9" s="498"/>
      <c r="D9" s="28" t="s">
        <v>1223</v>
      </c>
      <c r="E9" s="498"/>
      <c r="F9" s="28" t="s">
        <v>1223</v>
      </c>
      <c r="G9" s="498"/>
      <c r="H9" s="28" t="s">
        <v>1224</v>
      </c>
      <c r="I9" s="498"/>
      <c r="J9" s="28" t="s">
        <v>1224</v>
      </c>
      <c r="K9" s="498"/>
      <c r="L9" s="28" t="s">
        <v>1224</v>
      </c>
      <c r="M9" s="498"/>
      <c r="N9" s="28" t="s">
        <v>1224</v>
      </c>
      <c r="O9" s="498"/>
    </row>
    <row r="10" spans="1:15" s="24" customFormat="1" ht="15.75">
      <c r="A10" s="30" t="s">
        <v>1225</v>
      </c>
      <c r="B10" s="25" t="s">
        <v>1226</v>
      </c>
      <c r="C10" s="499"/>
      <c r="D10" s="25" t="s">
        <v>1227</v>
      </c>
      <c r="E10" s="499"/>
      <c r="F10" s="25"/>
      <c r="G10" s="499"/>
      <c r="H10" s="25" t="s">
        <v>39</v>
      </c>
      <c r="I10" s="499"/>
      <c r="J10" s="25" t="s">
        <v>1226</v>
      </c>
      <c r="K10" s="499"/>
      <c r="L10" s="25" t="s">
        <v>1029</v>
      </c>
      <c r="M10" s="499"/>
      <c r="N10" s="25" t="s">
        <v>1227</v>
      </c>
      <c r="O10" s="499"/>
    </row>
    <row r="11" spans="1:15" s="24" customFormat="1" ht="15.75">
      <c r="A11" s="30" t="s">
        <v>1228</v>
      </c>
      <c r="B11" s="26" t="s">
        <v>123</v>
      </c>
      <c r="C11" s="500"/>
      <c r="D11" s="26" t="s">
        <v>124</v>
      </c>
      <c r="E11" s="500"/>
      <c r="F11" s="26" t="s">
        <v>86</v>
      </c>
      <c r="G11" s="500"/>
      <c r="H11" s="25" t="s">
        <v>86</v>
      </c>
      <c r="I11" s="500"/>
      <c r="J11" s="25" t="s">
        <v>89</v>
      </c>
      <c r="K11" s="500"/>
      <c r="L11" s="25">
        <v>0</v>
      </c>
      <c r="M11" s="500"/>
      <c r="N11" s="25" t="s">
        <v>680</v>
      </c>
      <c r="O11" s="500"/>
    </row>
    <row r="12" spans="1:15" s="24" customFormat="1" ht="15.75"/>
  </sheetData>
  <sheetProtection algorithmName="SHA-512" hashValue="cXZUix+oxpU66rV9eGjbsx3wh9H8CWRrAo1G1oUn28rD2gdOB2lTSYURBM5BWwBMZ+ANISoeyNWN5mOEv8piwg==" saltValue="uMSRQCSbSriC8CS/DDHNbA==" spinCount="100000" sheet="1" objects="1" scenarios="1"/>
  <protectedRanges>
    <protectedRange sqref="C9 E9 G9 I9 K9 M9 O9" name="Range1"/>
  </protectedRanges>
  <mergeCells count="22">
    <mergeCell ref="A2:O2"/>
    <mergeCell ref="B4:C4"/>
    <mergeCell ref="D4:E4"/>
    <mergeCell ref="F4:G4"/>
    <mergeCell ref="H4:I4"/>
    <mergeCell ref="J4:K4"/>
    <mergeCell ref="L4:M4"/>
    <mergeCell ref="N4:O4"/>
    <mergeCell ref="O6:O8"/>
    <mergeCell ref="C9:C11"/>
    <mergeCell ref="E9:E11"/>
    <mergeCell ref="G9:G11"/>
    <mergeCell ref="I9:I11"/>
    <mergeCell ref="K9:K11"/>
    <mergeCell ref="M9:M11"/>
    <mergeCell ref="O9:O11"/>
    <mergeCell ref="C6:C8"/>
    <mergeCell ref="E6:E8"/>
    <mergeCell ref="G6:G8"/>
    <mergeCell ref="I6:I8"/>
    <mergeCell ref="K6:K8"/>
    <mergeCell ref="M6:M8"/>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H15" sqref="H15"/>
    </sheetView>
  </sheetViews>
  <sheetFormatPr defaultColWidth="40.140625" defaultRowHeight="14.25"/>
  <cols>
    <col min="1" max="1" width="28.140625" style="13" bestFit="1" customWidth="1"/>
    <col min="2" max="2" width="25" style="13" bestFit="1" customWidth="1"/>
    <col min="3" max="3" width="17.7109375" style="13" bestFit="1" customWidth="1"/>
    <col min="4" max="4" width="25" style="13" bestFit="1" customWidth="1"/>
    <col min="5" max="5" width="17.7109375" style="13" bestFit="1" customWidth="1"/>
    <col min="6" max="16384" width="40.140625" style="13"/>
  </cols>
  <sheetData>
    <row r="1" spans="1:18" ht="18">
      <c r="A1" s="626" t="s">
        <v>1229</v>
      </c>
      <c r="B1" s="626"/>
      <c r="C1" s="626"/>
      <c r="D1" s="626"/>
      <c r="E1" s="626"/>
      <c r="F1" s="626"/>
    </row>
    <row r="2" spans="1:18" ht="15">
      <c r="A2" s="627" t="s">
        <v>1230</v>
      </c>
      <c r="B2" s="627"/>
      <c r="C2" s="627"/>
      <c r="D2" s="627"/>
      <c r="E2" s="627"/>
      <c r="F2" s="627"/>
      <c r="G2" s="627"/>
      <c r="H2" s="627"/>
    </row>
    <row r="4" spans="1:18" ht="15.75" thickBot="1">
      <c r="A4" s="67"/>
      <c r="B4" s="621" t="s">
        <v>104</v>
      </c>
      <c r="C4" s="622"/>
      <c r="D4" s="621" t="s">
        <v>105</v>
      </c>
      <c r="E4" s="622"/>
    </row>
    <row r="5" spans="1:18" ht="79.5" thickBot="1">
      <c r="A5" s="58" t="s">
        <v>108</v>
      </c>
      <c r="B5" s="344" t="s">
        <v>109</v>
      </c>
      <c r="C5" s="439" t="s">
        <v>635</v>
      </c>
      <c r="D5" s="344" t="s">
        <v>109</v>
      </c>
      <c r="E5" s="439" t="s">
        <v>635</v>
      </c>
    </row>
    <row r="6" spans="1:18" s="123" customFormat="1" ht="15.75">
      <c r="A6" s="345" t="s">
        <v>1231</v>
      </c>
      <c r="B6" s="346" t="s">
        <v>1232</v>
      </c>
      <c r="C6" s="628"/>
      <c r="D6" s="347" t="s">
        <v>1233</v>
      </c>
      <c r="E6" s="628"/>
    </row>
    <row r="7" spans="1:18" ht="15">
      <c r="A7" s="348" t="s">
        <v>1234</v>
      </c>
      <c r="B7" s="349" t="s">
        <v>1235</v>
      </c>
      <c r="C7" s="629"/>
      <c r="D7" s="349" t="s">
        <v>1235</v>
      </c>
      <c r="E7" s="629"/>
    </row>
    <row r="8" spans="1:18" ht="15">
      <c r="A8" s="348" t="s">
        <v>1236</v>
      </c>
      <c r="B8" s="350" t="s">
        <v>1237</v>
      </c>
      <c r="C8" s="629"/>
      <c r="D8" s="349" t="s">
        <v>1238</v>
      </c>
      <c r="E8" s="629"/>
    </row>
    <row r="9" spans="1:18" ht="15">
      <c r="A9" s="348" t="s">
        <v>1239</v>
      </c>
      <c r="B9" s="350" t="s">
        <v>1240</v>
      </c>
      <c r="C9" s="630"/>
      <c r="D9" s="350" t="s">
        <v>1241</v>
      </c>
      <c r="E9" s="630"/>
    </row>
    <row r="12" spans="1:18" ht="15">
      <c r="A12" s="620" t="s">
        <v>1242</v>
      </c>
      <c r="B12" s="620"/>
      <c r="C12" s="620"/>
      <c r="D12" s="620"/>
      <c r="E12" s="620"/>
      <c r="F12" s="620"/>
      <c r="G12" s="620"/>
      <c r="H12" s="620"/>
      <c r="I12" s="620"/>
      <c r="J12" s="620"/>
      <c r="K12" s="10"/>
      <c r="L12" s="10"/>
      <c r="M12" s="10"/>
      <c r="N12" s="10"/>
      <c r="O12" s="10"/>
      <c r="P12" s="10"/>
      <c r="Q12" s="10"/>
      <c r="R12" s="10"/>
    </row>
    <row r="14" spans="1:18" ht="15.75" thickBot="1">
      <c r="A14" s="67"/>
      <c r="B14" s="621" t="s">
        <v>106</v>
      </c>
      <c r="C14" s="622"/>
      <c r="D14" s="621" t="s">
        <v>107</v>
      </c>
      <c r="E14" s="622"/>
    </row>
    <row r="15" spans="1:18" ht="79.5" thickBot="1">
      <c r="A15" s="58" t="s">
        <v>108</v>
      </c>
      <c r="B15" s="344" t="s">
        <v>109</v>
      </c>
      <c r="C15" s="439" t="s">
        <v>635</v>
      </c>
      <c r="D15" s="344" t="s">
        <v>109</v>
      </c>
      <c r="E15" s="439" t="s">
        <v>635</v>
      </c>
    </row>
    <row r="16" spans="1:18" ht="15.75">
      <c r="A16" s="351" t="s">
        <v>826</v>
      </c>
      <c r="B16" s="346">
        <v>5457</v>
      </c>
      <c r="C16" s="623"/>
      <c r="D16" s="346">
        <v>5458</v>
      </c>
      <c r="E16" s="623"/>
    </row>
    <row r="17" spans="1:5" s="123" customFormat="1" ht="15.75">
      <c r="A17" s="345" t="s">
        <v>1231</v>
      </c>
      <c r="B17" s="346" t="s">
        <v>1232</v>
      </c>
      <c r="C17" s="624"/>
      <c r="D17" s="347" t="s">
        <v>1233</v>
      </c>
      <c r="E17" s="624"/>
    </row>
    <row r="18" spans="1:5" ht="15">
      <c r="A18" s="348" t="s">
        <v>1234</v>
      </c>
      <c r="B18" s="349" t="s">
        <v>1235</v>
      </c>
      <c r="C18" s="624"/>
      <c r="D18" s="349" t="s">
        <v>1235</v>
      </c>
      <c r="E18" s="624"/>
    </row>
    <row r="19" spans="1:5" ht="15">
      <c r="A19" s="348" t="s">
        <v>1236</v>
      </c>
      <c r="B19" s="350">
        <v>0</v>
      </c>
      <c r="C19" s="624"/>
      <c r="D19" s="350">
        <v>0</v>
      </c>
      <c r="E19" s="624"/>
    </row>
    <row r="20" spans="1:5" ht="15">
      <c r="A20" s="348" t="s">
        <v>1239</v>
      </c>
      <c r="B20" s="350" t="s">
        <v>1243</v>
      </c>
      <c r="C20" s="625"/>
      <c r="D20" s="350" t="s">
        <v>1243</v>
      </c>
      <c r="E20" s="625"/>
    </row>
  </sheetData>
  <sheetProtection algorithmName="SHA-512" hashValue="VeU6bBEmaQrYHcYXgHAdPNWrIx6RejwA+AH5opjl0e7rUXxED9uzb+UTudlwlR7+aQtbUutgkG4Jk9y79K8L0g==" saltValue="t1x/dzkJTzOpoAEX//RghQ==" spinCount="100000" sheet="1" objects="1" scenarios="1"/>
  <protectedRanges>
    <protectedRange sqref="E6 C6 C16 E16" name="Range1"/>
  </protectedRanges>
  <mergeCells count="11">
    <mergeCell ref="A1:F1"/>
    <mergeCell ref="A2:H2"/>
    <mergeCell ref="B4:C4"/>
    <mergeCell ref="D4:E4"/>
    <mergeCell ref="C6:C9"/>
    <mergeCell ref="E6:E9"/>
    <mergeCell ref="A12:J12"/>
    <mergeCell ref="B14:C14"/>
    <mergeCell ref="D14:E14"/>
    <mergeCell ref="C16:C20"/>
    <mergeCell ref="E16:E2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heetViews>
  <sheetFormatPr defaultRowHeight="15"/>
  <cols>
    <col min="1" max="1" width="26.42578125" style="353" customWidth="1"/>
    <col min="2" max="2" width="21" style="353" bestFit="1" customWidth="1"/>
    <col min="3" max="9" width="23.85546875" style="353" customWidth="1"/>
    <col min="10" max="16384" width="9.140625" style="353"/>
  </cols>
  <sheetData>
    <row r="1" spans="1:10" ht="18">
      <c r="A1" s="352" t="s">
        <v>1244</v>
      </c>
      <c r="B1" s="352"/>
      <c r="C1" s="352"/>
      <c r="D1" s="352"/>
      <c r="E1" s="352"/>
      <c r="F1" s="352"/>
      <c r="G1" s="352"/>
      <c r="H1" s="13"/>
      <c r="I1" s="13"/>
      <c r="J1" s="13"/>
    </row>
    <row r="2" spans="1:10">
      <c r="A2" s="8" t="s">
        <v>1230</v>
      </c>
      <c r="B2" s="8"/>
      <c r="C2" s="8"/>
      <c r="D2" s="8"/>
      <c r="E2" s="8"/>
      <c r="F2" s="8"/>
      <c r="G2" s="8"/>
      <c r="H2" s="8"/>
      <c r="I2" s="8"/>
      <c r="J2" s="8"/>
    </row>
    <row r="3" spans="1:10">
      <c r="A3" s="13"/>
      <c r="B3" s="13"/>
      <c r="C3" s="13"/>
      <c r="D3" s="13"/>
      <c r="E3" s="13"/>
      <c r="F3" s="13"/>
      <c r="G3" s="13"/>
      <c r="H3" s="13"/>
      <c r="I3" s="13"/>
      <c r="J3" s="13"/>
    </row>
    <row r="4" spans="1:10" ht="15.75" thickBot="1">
      <c r="A4" s="67"/>
      <c r="B4" s="631" t="s">
        <v>104</v>
      </c>
      <c r="C4" s="632"/>
      <c r="D4" s="621" t="s">
        <v>105</v>
      </c>
      <c r="E4" s="622"/>
      <c r="F4" s="631" t="s">
        <v>106</v>
      </c>
      <c r="G4" s="632"/>
      <c r="H4" s="621" t="s">
        <v>107</v>
      </c>
      <c r="I4" s="622"/>
      <c r="J4" s="2"/>
    </row>
    <row r="5" spans="1:10" ht="79.5" thickBot="1">
      <c r="A5" s="354" t="s">
        <v>108</v>
      </c>
      <c r="B5" s="344" t="s">
        <v>109</v>
      </c>
      <c r="C5" s="439" t="s">
        <v>635</v>
      </c>
      <c r="D5" s="344" t="s">
        <v>109</v>
      </c>
      <c r="E5" s="439" t="s">
        <v>635</v>
      </c>
      <c r="F5" s="344" t="s">
        <v>109</v>
      </c>
      <c r="G5" s="439" t="s">
        <v>635</v>
      </c>
      <c r="H5" s="344" t="s">
        <v>109</v>
      </c>
      <c r="I5" s="439" t="s">
        <v>635</v>
      </c>
      <c r="J5" s="2"/>
    </row>
    <row r="6" spans="1:10" ht="15.75">
      <c r="A6" s="345" t="s">
        <v>1231</v>
      </c>
      <c r="B6" s="355" t="s">
        <v>1232</v>
      </c>
      <c r="C6" s="628"/>
      <c r="D6" s="355" t="s">
        <v>1232</v>
      </c>
      <c r="E6" s="628"/>
      <c r="F6" s="355" t="s">
        <v>1233</v>
      </c>
      <c r="G6" s="628"/>
      <c r="H6" s="355" t="s">
        <v>1233</v>
      </c>
      <c r="I6" s="628"/>
      <c r="J6" s="356"/>
    </row>
    <row r="7" spans="1:10" ht="15" customHeight="1">
      <c r="A7" s="348" t="s">
        <v>1234</v>
      </c>
      <c r="B7" s="58" t="s">
        <v>1235</v>
      </c>
      <c r="C7" s="629"/>
      <c r="D7" s="58" t="s">
        <v>1245</v>
      </c>
      <c r="E7" s="629"/>
      <c r="F7" s="58" t="s">
        <v>1235</v>
      </c>
      <c r="G7" s="629"/>
      <c r="H7" s="58" t="s">
        <v>1245</v>
      </c>
      <c r="I7" s="629"/>
      <c r="J7" s="2"/>
    </row>
    <row r="8" spans="1:10" ht="15" customHeight="1">
      <c r="A8" s="348" t="s">
        <v>1246</v>
      </c>
      <c r="B8" s="350" t="s">
        <v>1247</v>
      </c>
      <c r="C8" s="629"/>
      <c r="D8" s="357" t="s">
        <v>1248</v>
      </c>
      <c r="E8" s="629"/>
      <c r="F8" s="350" t="s">
        <v>1249</v>
      </c>
      <c r="G8" s="629"/>
      <c r="H8" s="357" t="s">
        <v>1250</v>
      </c>
      <c r="I8" s="629"/>
      <c r="J8" s="2"/>
    </row>
    <row r="9" spans="1:10" ht="15" customHeight="1">
      <c r="A9" s="348" t="s">
        <v>1251</v>
      </c>
      <c r="B9" s="350" t="s">
        <v>1252</v>
      </c>
      <c r="C9" s="629"/>
      <c r="D9" s="357" t="s">
        <v>1253</v>
      </c>
      <c r="E9" s="629"/>
      <c r="F9" s="350" t="s">
        <v>1254</v>
      </c>
      <c r="G9" s="629"/>
      <c r="H9" s="357" t="s">
        <v>1255</v>
      </c>
      <c r="I9" s="629"/>
      <c r="J9" s="2"/>
    </row>
    <row r="10" spans="1:10" ht="15" customHeight="1">
      <c r="A10" s="348" t="s">
        <v>1256</v>
      </c>
      <c r="B10" s="350" t="s">
        <v>1257</v>
      </c>
      <c r="C10" s="630"/>
      <c r="D10" s="357" t="s">
        <v>1258</v>
      </c>
      <c r="E10" s="630"/>
      <c r="F10" s="350" t="s">
        <v>1259</v>
      </c>
      <c r="G10" s="630"/>
      <c r="H10" s="357" t="s">
        <v>1260</v>
      </c>
      <c r="I10" s="630"/>
      <c r="J10" s="2"/>
    </row>
    <row r="11" spans="1:10">
      <c r="A11" s="13"/>
      <c r="B11" s="2"/>
      <c r="C11" s="13"/>
      <c r="D11" s="13"/>
      <c r="E11" s="13"/>
      <c r="F11" s="13"/>
      <c r="G11" s="13"/>
      <c r="H11" s="13"/>
      <c r="I11" s="13"/>
      <c r="J11" s="13"/>
    </row>
    <row r="12" spans="1:10">
      <c r="A12" s="13"/>
      <c r="B12" s="13"/>
      <c r="C12" s="13"/>
      <c r="D12" s="13"/>
      <c r="E12" s="13"/>
      <c r="F12" s="13"/>
      <c r="G12" s="13"/>
      <c r="H12" s="13"/>
      <c r="I12" s="13"/>
      <c r="J12" s="13"/>
    </row>
    <row r="13" spans="1:10">
      <c r="A13" s="358" t="s">
        <v>1242</v>
      </c>
      <c r="B13" s="358"/>
      <c r="C13" s="358"/>
      <c r="D13" s="358"/>
      <c r="E13" s="358"/>
      <c r="F13" s="358"/>
      <c r="G13" s="358"/>
      <c r="H13" s="358"/>
      <c r="I13" s="358"/>
      <c r="J13" s="358"/>
    </row>
    <row r="14" spans="1:10">
      <c r="A14" s="13"/>
      <c r="B14" s="13"/>
      <c r="C14" s="13"/>
      <c r="D14" s="13"/>
      <c r="E14" s="13"/>
      <c r="F14" s="13"/>
      <c r="G14" s="13"/>
      <c r="H14" s="13"/>
      <c r="I14" s="13"/>
      <c r="J14" s="13"/>
    </row>
    <row r="15" spans="1:10" ht="15.75" thickBot="1">
      <c r="A15" s="67"/>
      <c r="B15" s="631" t="s">
        <v>718</v>
      </c>
      <c r="C15" s="632"/>
      <c r="D15" s="621" t="s">
        <v>719</v>
      </c>
      <c r="E15" s="622"/>
      <c r="F15" s="631" t="s">
        <v>720</v>
      </c>
      <c r="G15" s="632"/>
      <c r="H15" s="621" t="s">
        <v>721</v>
      </c>
      <c r="I15" s="622"/>
      <c r="J15" s="2"/>
    </row>
    <row r="16" spans="1:10" ht="79.5" thickBot="1">
      <c r="A16" s="354" t="s">
        <v>108</v>
      </c>
      <c r="B16" s="344" t="s">
        <v>109</v>
      </c>
      <c r="C16" s="439" t="s">
        <v>635</v>
      </c>
      <c r="D16" s="344" t="s">
        <v>109</v>
      </c>
      <c r="E16" s="439" t="s">
        <v>635</v>
      </c>
      <c r="F16" s="344" t="s">
        <v>109</v>
      </c>
      <c r="G16" s="439" t="s">
        <v>635</v>
      </c>
      <c r="H16" s="344" t="s">
        <v>109</v>
      </c>
      <c r="I16" s="439" t="s">
        <v>635</v>
      </c>
      <c r="J16" s="2"/>
    </row>
    <row r="17" spans="1:10" ht="15.75">
      <c r="A17" s="345" t="s">
        <v>826</v>
      </c>
      <c r="B17" s="346" t="s">
        <v>1261</v>
      </c>
      <c r="C17" s="633"/>
      <c r="D17" s="346" t="s">
        <v>1262</v>
      </c>
      <c r="E17" s="633"/>
      <c r="F17" s="346" t="s">
        <v>1263</v>
      </c>
      <c r="G17" s="633"/>
      <c r="H17" s="346" t="s">
        <v>1264</v>
      </c>
      <c r="I17" s="633"/>
      <c r="J17" s="2"/>
    </row>
    <row r="18" spans="1:10" ht="15.75">
      <c r="A18" s="345" t="s">
        <v>1231</v>
      </c>
      <c r="B18" s="355" t="s">
        <v>1232</v>
      </c>
      <c r="C18" s="634"/>
      <c r="D18" s="355" t="s">
        <v>1232</v>
      </c>
      <c r="E18" s="634"/>
      <c r="F18" s="355" t="s">
        <v>1233</v>
      </c>
      <c r="G18" s="634"/>
      <c r="H18" s="355" t="s">
        <v>1233</v>
      </c>
      <c r="I18" s="634"/>
      <c r="J18" s="356"/>
    </row>
    <row r="19" spans="1:10" ht="15" customHeight="1">
      <c r="A19" s="348" t="s">
        <v>1234</v>
      </c>
      <c r="B19" s="58" t="s">
        <v>1235</v>
      </c>
      <c r="C19" s="634"/>
      <c r="D19" s="58" t="s">
        <v>1245</v>
      </c>
      <c r="E19" s="634"/>
      <c r="F19" s="58" t="s">
        <v>1235</v>
      </c>
      <c r="G19" s="634"/>
      <c r="H19" s="58" t="s">
        <v>1245</v>
      </c>
      <c r="I19" s="634"/>
      <c r="J19" s="2"/>
    </row>
    <row r="20" spans="1:10" ht="15" customHeight="1">
      <c r="A20" s="348" t="s">
        <v>1246</v>
      </c>
      <c r="B20" s="349">
        <v>0</v>
      </c>
      <c r="C20" s="634"/>
      <c r="D20" s="349">
        <v>0</v>
      </c>
      <c r="E20" s="634"/>
      <c r="F20" s="349">
        <v>0</v>
      </c>
      <c r="G20" s="634"/>
      <c r="H20" s="349">
        <v>0</v>
      </c>
      <c r="I20" s="634"/>
      <c r="J20" s="2"/>
    </row>
    <row r="21" spans="1:10" ht="15" customHeight="1">
      <c r="A21" s="348" t="s">
        <v>1251</v>
      </c>
      <c r="B21" s="349">
        <v>0</v>
      </c>
      <c r="C21" s="634"/>
      <c r="D21" s="349">
        <v>0</v>
      </c>
      <c r="E21" s="634"/>
      <c r="F21" s="349">
        <v>0</v>
      </c>
      <c r="G21" s="634"/>
      <c r="H21" s="349">
        <v>0</v>
      </c>
      <c r="I21" s="634"/>
      <c r="J21" s="2"/>
    </row>
    <row r="22" spans="1:10" ht="15" customHeight="1">
      <c r="A22" s="348" t="s">
        <v>1256</v>
      </c>
      <c r="B22" s="350">
        <v>0</v>
      </c>
      <c r="C22" s="635"/>
      <c r="D22" s="350">
        <v>0</v>
      </c>
      <c r="E22" s="635"/>
      <c r="F22" s="350">
        <v>0</v>
      </c>
      <c r="G22" s="635"/>
      <c r="H22" s="350">
        <v>0</v>
      </c>
      <c r="I22" s="635"/>
      <c r="J22" s="2"/>
    </row>
    <row r="23" spans="1:10">
      <c r="A23" s="13"/>
      <c r="B23" s="13"/>
      <c r="C23" s="13"/>
      <c r="D23" s="13"/>
      <c r="E23" s="13"/>
      <c r="F23" s="13"/>
      <c r="G23" s="13"/>
      <c r="H23" s="13"/>
      <c r="I23" s="13"/>
      <c r="J23" s="13"/>
    </row>
    <row r="24" spans="1:10">
      <c r="A24" s="13"/>
      <c r="B24" s="13"/>
      <c r="C24" s="13"/>
      <c r="D24" s="13"/>
      <c r="E24" s="13"/>
      <c r="F24" s="13"/>
      <c r="G24" s="13"/>
      <c r="H24" s="13"/>
      <c r="I24" s="13"/>
      <c r="J24" s="13"/>
    </row>
    <row r="25" spans="1:10">
      <c r="A25" s="13"/>
      <c r="B25" s="13"/>
      <c r="C25" s="13"/>
      <c r="D25" s="13"/>
      <c r="E25" s="13"/>
      <c r="F25" s="13"/>
      <c r="G25" s="13"/>
      <c r="H25" s="13"/>
      <c r="I25" s="13"/>
      <c r="J25" s="13"/>
    </row>
    <row r="26" spans="1:10">
      <c r="A26" s="13"/>
      <c r="B26" s="13"/>
      <c r="C26" s="13"/>
      <c r="D26" s="13"/>
      <c r="E26" s="13"/>
      <c r="F26" s="13"/>
      <c r="G26" s="13"/>
      <c r="H26" s="13"/>
      <c r="I26" s="13"/>
      <c r="J26" s="13"/>
    </row>
  </sheetData>
  <sheetProtection algorithmName="SHA-512" hashValue="AmRaTrvi6+y9D35a/Qc/wKCad+OKdWAZmYoXcvnJWme39iKJUd4SPecyRC5XR4bC/yOiQp6zPaOfV5MVPYciiA==" saltValue="q3/xxc01MgnsNCVVOId3cg==" spinCount="100000" sheet="1" objects="1" scenarios="1"/>
  <protectedRanges>
    <protectedRange sqref="C6 C17 E17 E6 G6 I6 I17 G17" name="Range1"/>
  </protectedRanges>
  <mergeCells count="16">
    <mergeCell ref="B4:C4"/>
    <mergeCell ref="D4:E4"/>
    <mergeCell ref="F4:G4"/>
    <mergeCell ref="H4:I4"/>
    <mergeCell ref="C6:C10"/>
    <mergeCell ref="E6:E10"/>
    <mergeCell ref="G6:G10"/>
    <mergeCell ref="I6:I10"/>
    <mergeCell ref="B15:C15"/>
    <mergeCell ref="D15:E15"/>
    <mergeCell ref="F15:G15"/>
    <mergeCell ref="H15:I15"/>
    <mergeCell ref="C17:C22"/>
    <mergeCell ref="E17:E22"/>
    <mergeCell ref="G17:G22"/>
    <mergeCell ref="I17:I2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85" zoomScaleNormal="85" workbookViewId="0">
      <selection activeCell="C5" sqref="C5"/>
    </sheetView>
  </sheetViews>
  <sheetFormatPr defaultRowHeight="16.5"/>
  <cols>
    <col min="1" max="1" width="19.7109375" style="17" bestFit="1" customWidth="1"/>
    <col min="2" max="2" width="29.5703125" style="17" bestFit="1" customWidth="1"/>
    <col min="3" max="3" width="20" style="17" customWidth="1"/>
    <col min="4" max="4" width="33.5703125" style="17" bestFit="1" customWidth="1"/>
    <col min="5" max="5" width="20" style="17" customWidth="1"/>
    <col min="6" max="6" width="15.7109375" style="17" bestFit="1" customWidth="1"/>
    <col min="7" max="16384" width="9.140625" style="17"/>
  </cols>
  <sheetData>
    <row r="1" spans="1:8" ht="18">
      <c r="A1" s="501" t="s">
        <v>633</v>
      </c>
      <c r="B1" s="501"/>
      <c r="C1" s="501"/>
      <c r="D1" s="501"/>
      <c r="E1" s="501"/>
      <c r="F1" s="222"/>
    </row>
    <row r="2" spans="1:8" s="24" customFormat="1" ht="15.75">
      <c r="A2" s="502" t="s">
        <v>634</v>
      </c>
      <c r="B2" s="502"/>
      <c r="C2" s="502"/>
      <c r="D2" s="502"/>
      <c r="E2" s="502"/>
      <c r="F2" s="502"/>
      <c r="G2" s="502"/>
      <c r="H2" s="502"/>
    </row>
    <row r="4" spans="1:8" s="24" customFormat="1" thickBot="1">
      <c r="A4" s="18"/>
      <c r="B4" s="503" t="s">
        <v>104</v>
      </c>
      <c r="C4" s="504"/>
      <c r="D4" s="503" t="s">
        <v>105</v>
      </c>
      <c r="E4" s="504"/>
    </row>
    <row r="5" spans="1:8" s="24" customFormat="1" ht="64.5" thickBot="1">
      <c r="A5" s="19" t="s">
        <v>108</v>
      </c>
      <c r="B5" s="223" t="s">
        <v>109</v>
      </c>
      <c r="C5" s="251" t="s">
        <v>635</v>
      </c>
      <c r="D5" s="223" t="s">
        <v>109</v>
      </c>
      <c r="E5" s="251" t="s">
        <v>635</v>
      </c>
    </row>
    <row r="6" spans="1:8" s="24" customFormat="1" ht="15.75">
      <c r="A6" s="29" t="s">
        <v>0</v>
      </c>
      <c r="B6" s="31" t="s">
        <v>209</v>
      </c>
      <c r="C6" s="636"/>
      <c r="D6" s="31" t="s">
        <v>208</v>
      </c>
      <c r="E6" s="636"/>
    </row>
    <row r="7" spans="1:8" s="24" customFormat="1" ht="15.75">
      <c r="A7" s="30" t="s">
        <v>1</v>
      </c>
      <c r="B7" s="23" t="s">
        <v>4</v>
      </c>
      <c r="C7" s="637"/>
      <c r="D7" s="23" t="s">
        <v>208</v>
      </c>
      <c r="E7" s="637"/>
    </row>
    <row r="8" spans="1:8" s="24" customFormat="1" ht="15.75">
      <c r="A8" s="30" t="s">
        <v>2</v>
      </c>
      <c r="B8" s="23" t="s">
        <v>5</v>
      </c>
      <c r="C8" s="637"/>
      <c r="D8" s="23" t="s">
        <v>6</v>
      </c>
      <c r="E8" s="637"/>
    </row>
    <row r="9" spans="1:8" s="24" customFormat="1" ht="15.75">
      <c r="A9" s="30" t="s">
        <v>3</v>
      </c>
      <c r="B9" s="25">
        <v>48</v>
      </c>
      <c r="C9" s="638"/>
      <c r="D9" s="25">
        <v>429</v>
      </c>
      <c r="E9" s="638"/>
    </row>
  </sheetData>
  <sheetProtection algorithmName="SHA-512" hashValue="5MXgKcbHnq1Xkk/H5wu21VQI233iQC79PyHA/1rEFlFaP0gAO9P4WiccKHuPyD7ndjtGujnF1NVS8ecKSxRE/g==" saltValue="1L+6oCP5GBKN+f7zHdZvmw==" spinCount="100000" sheet="1" objects="1" scenarios="1"/>
  <mergeCells count="6">
    <mergeCell ref="A1:E1"/>
    <mergeCell ref="A2:H2"/>
    <mergeCell ref="B4:C4"/>
    <mergeCell ref="D4:E4"/>
    <mergeCell ref="C6:C9"/>
    <mergeCell ref="E6:E9"/>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85" zoomScaleNormal="85" workbookViewId="0">
      <selection activeCell="I32" sqref="I32"/>
    </sheetView>
  </sheetViews>
  <sheetFormatPr defaultRowHeight="16.5"/>
  <cols>
    <col min="1" max="1" width="25.28515625" style="17" bestFit="1" customWidth="1"/>
    <col min="2" max="2" width="41" style="17" customWidth="1"/>
    <col min="3" max="3" width="21.85546875" style="17" customWidth="1"/>
    <col min="4" max="4" width="54.7109375" style="17" bestFit="1" customWidth="1"/>
    <col min="5" max="5" width="21.85546875" style="17" customWidth="1"/>
    <col min="6" max="6" width="15.7109375" style="17" bestFit="1" customWidth="1"/>
    <col min="7" max="16384" width="9.140625" style="17"/>
  </cols>
  <sheetData>
    <row r="1" spans="1:12" ht="18">
      <c r="A1" s="501" t="s">
        <v>636</v>
      </c>
      <c r="B1" s="501"/>
      <c r="C1" s="501"/>
      <c r="D1" s="501"/>
      <c r="E1" s="501"/>
      <c r="F1" s="501"/>
      <c r="G1" s="501"/>
      <c r="H1" s="501"/>
      <c r="I1" s="501"/>
    </row>
    <row r="2" spans="1:12" s="24" customFormat="1" ht="15.75">
      <c r="A2" s="502" t="s">
        <v>634</v>
      </c>
      <c r="B2" s="502"/>
      <c r="C2" s="502"/>
      <c r="D2" s="502"/>
      <c r="E2" s="502"/>
      <c r="F2" s="502"/>
      <c r="G2" s="502"/>
      <c r="H2" s="502"/>
      <c r="I2" s="502"/>
      <c r="J2" s="502"/>
      <c r="K2" s="502"/>
      <c r="L2" s="502"/>
    </row>
    <row r="4" spans="1:12" s="24" customFormat="1" thickBot="1">
      <c r="A4" s="18"/>
      <c r="B4" s="503" t="s">
        <v>104</v>
      </c>
      <c r="C4" s="504"/>
      <c r="D4" s="503" t="s">
        <v>105</v>
      </c>
      <c r="E4" s="504"/>
    </row>
    <row r="5" spans="1:12" s="24" customFormat="1" ht="64.5" thickBot="1">
      <c r="A5" s="19" t="s">
        <v>108</v>
      </c>
      <c r="B5" s="223" t="s">
        <v>109</v>
      </c>
      <c r="C5" s="251" t="s">
        <v>635</v>
      </c>
      <c r="D5" s="223" t="s">
        <v>109</v>
      </c>
      <c r="E5" s="251" t="s">
        <v>635</v>
      </c>
    </row>
    <row r="6" spans="1:12" s="24" customFormat="1" ht="15.75">
      <c r="A6" s="29" t="s">
        <v>11</v>
      </c>
      <c r="B6" s="31" t="s">
        <v>637</v>
      </c>
      <c r="C6" s="636"/>
      <c r="D6" s="31" t="s">
        <v>1270</v>
      </c>
      <c r="E6" s="636"/>
    </row>
    <row r="7" spans="1:12" s="24" customFormat="1" ht="15.75">
      <c r="A7" s="30" t="s">
        <v>0</v>
      </c>
      <c r="B7" s="23" t="s">
        <v>638</v>
      </c>
      <c r="C7" s="637"/>
      <c r="D7" s="23" t="s">
        <v>638</v>
      </c>
      <c r="E7" s="637"/>
    </row>
    <row r="8" spans="1:12" s="24" customFormat="1" ht="15.75">
      <c r="A8" s="30" t="s">
        <v>12</v>
      </c>
      <c r="B8" s="23" t="s">
        <v>639</v>
      </c>
      <c r="C8" s="637"/>
      <c r="D8" s="23" t="s">
        <v>1269</v>
      </c>
      <c r="E8" s="637"/>
    </row>
    <row r="9" spans="1:12" s="24" customFormat="1" ht="15.75">
      <c r="A9" s="30" t="s">
        <v>13</v>
      </c>
      <c r="B9" s="23" t="s">
        <v>37</v>
      </c>
      <c r="C9" s="637"/>
      <c r="D9" s="23" t="s">
        <v>640</v>
      </c>
      <c r="E9" s="637"/>
    </row>
    <row r="10" spans="1:12" s="24" customFormat="1" ht="15.75">
      <c r="A10" s="30" t="s">
        <v>422</v>
      </c>
      <c r="B10" s="22" t="s">
        <v>94</v>
      </c>
      <c r="C10" s="637"/>
      <c r="D10" s="22" t="s">
        <v>141</v>
      </c>
      <c r="E10" s="637"/>
    </row>
    <row r="11" spans="1:12" s="24" customFormat="1" ht="15.75">
      <c r="A11" s="30" t="s">
        <v>14</v>
      </c>
      <c r="B11" s="22" t="s">
        <v>641</v>
      </c>
      <c r="C11" s="637"/>
      <c r="D11" s="22" t="s">
        <v>641</v>
      </c>
      <c r="E11" s="637"/>
    </row>
    <row r="12" spans="1:12" s="24" customFormat="1" ht="15.75">
      <c r="A12" s="30" t="s">
        <v>15</v>
      </c>
      <c r="B12" s="22" t="s">
        <v>1266</v>
      </c>
      <c r="C12" s="637"/>
      <c r="D12" s="23" t="s">
        <v>1271</v>
      </c>
      <c r="E12" s="637"/>
    </row>
    <row r="13" spans="1:12" s="24" customFormat="1" ht="15.75">
      <c r="A13" s="30" t="s">
        <v>2</v>
      </c>
      <c r="B13" s="23" t="s">
        <v>642</v>
      </c>
      <c r="C13" s="637"/>
      <c r="D13" s="23" t="s">
        <v>6</v>
      </c>
      <c r="E13" s="637"/>
    </row>
    <row r="14" spans="1:12" s="24" customFormat="1" ht="15.75">
      <c r="A14" s="30" t="s">
        <v>16</v>
      </c>
      <c r="B14" s="23" t="s">
        <v>643</v>
      </c>
      <c r="C14" s="637"/>
      <c r="D14" s="23" t="s">
        <v>1272</v>
      </c>
      <c r="E14" s="637"/>
    </row>
    <row r="15" spans="1:12" s="24" customFormat="1" ht="15.75">
      <c r="A15" s="30" t="s">
        <v>17</v>
      </c>
      <c r="B15" s="23" t="s">
        <v>644</v>
      </c>
      <c r="C15" s="637"/>
      <c r="D15" s="23" t="s">
        <v>1273</v>
      </c>
      <c r="E15" s="637"/>
    </row>
    <row r="16" spans="1:12" s="24" customFormat="1" ht="15.75">
      <c r="A16" s="30" t="s">
        <v>18</v>
      </c>
      <c r="B16" s="22" t="s">
        <v>645</v>
      </c>
      <c r="C16" s="637"/>
      <c r="D16" s="22" t="s">
        <v>93</v>
      </c>
      <c r="E16" s="637"/>
    </row>
    <row r="17" spans="1:5" s="24" customFormat="1" ht="15.75">
      <c r="A17" s="30" t="s">
        <v>19</v>
      </c>
      <c r="B17" s="22" t="s">
        <v>1267</v>
      </c>
      <c r="C17" s="637"/>
      <c r="D17" s="22" t="s">
        <v>1274</v>
      </c>
      <c r="E17" s="637"/>
    </row>
    <row r="18" spans="1:5" s="24" customFormat="1" ht="15.75">
      <c r="A18" s="30" t="s">
        <v>20</v>
      </c>
      <c r="B18" s="22" t="s">
        <v>38</v>
      </c>
      <c r="C18" s="637"/>
      <c r="D18" s="22" t="s">
        <v>39</v>
      </c>
      <c r="E18" s="637"/>
    </row>
    <row r="19" spans="1:5" s="24" customFormat="1" ht="15.75">
      <c r="A19" s="30" t="s">
        <v>21</v>
      </c>
      <c r="B19" s="23" t="s">
        <v>38</v>
      </c>
      <c r="C19" s="637"/>
      <c r="D19" s="22" t="s">
        <v>39</v>
      </c>
      <c r="E19" s="637"/>
    </row>
    <row r="20" spans="1:5" s="24" customFormat="1" ht="15.75">
      <c r="A20" s="30" t="s">
        <v>22</v>
      </c>
      <c r="B20" s="23" t="s">
        <v>38</v>
      </c>
      <c r="C20" s="637"/>
      <c r="D20" s="22" t="s">
        <v>39</v>
      </c>
      <c r="E20" s="637"/>
    </row>
    <row r="21" spans="1:5" s="24" customFormat="1" ht="15.75">
      <c r="A21" s="30" t="s">
        <v>23</v>
      </c>
      <c r="B21" s="23" t="s">
        <v>38</v>
      </c>
      <c r="C21" s="637"/>
      <c r="D21" s="23" t="s">
        <v>38</v>
      </c>
      <c r="E21" s="637"/>
    </row>
    <row r="22" spans="1:5" s="24" customFormat="1" ht="15.75">
      <c r="A22" s="30" t="s">
        <v>24</v>
      </c>
      <c r="B22" s="23" t="s">
        <v>39</v>
      </c>
      <c r="C22" s="637"/>
      <c r="D22" s="23" t="s">
        <v>39</v>
      </c>
      <c r="E22" s="637"/>
    </row>
    <row r="23" spans="1:5" s="24" customFormat="1" ht="15.75">
      <c r="A23" s="30" t="s">
        <v>25</v>
      </c>
      <c r="B23" s="23" t="s">
        <v>38</v>
      </c>
      <c r="C23" s="637"/>
      <c r="D23" s="23" t="s">
        <v>39</v>
      </c>
      <c r="E23" s="637"/>
    </row>
    <row r="24" spans="1:5" s="24" customFormat="1" ht="15.75">
      <c r="A24" s="30" t="s">
        <v>26</v>
      </c>
      <c r="B24" s="22" t="s">
        <v>647</v>
      </c>
      <c r="C24" s="637"/>
      <c r="D24" s="22" t="s">
        <v>1275</v>
      </c>
      <c r="E24" s="637"/>
    </row>
    <row r="25" spans="1:5" s="24" customFormat="1" ht="15.75">
      <c r="A25" s="30" t="s">
        <v>27</v>
      </c>
      <c r="B25" s="22" t="s">
        <v>648</v>
      </c>
      <c r="C25" s="637"/>
      <c r="D25" s="22" t="s">
        <v>648</v>
      </c>
      <c r="E25" s="637"/>
    </row>
    <row r="26" spans="1:5" s="24" customFormat="1" ht="15.75">
      <c r="A26" s="30" t="s">
        <v>28</v>
      </c>
      <c r="B26" s="23" t="s">
        <v>1268</v>
      </c>
      <c r="C26" s="637"/>
      <c r="D26" s="22" t="s">
        <v>1276</v>
      </c>
      <c r="E26" s="637"/>
    </row>
    <row r="27" spans="1:5" s="24" customFormat="1" ht="15.75">
      <c r="A27" s="30" t="s">
        <v>29</v>
      </c>
      <c r="B27" s="359" t="s">
        <v>40</v>
      </c>
      <c r="C27" s="637"/>
      <c r="D27" s="360" t="s">
        <v>40</v>
      </c>
      <c r="E27" s="637"/>
    </row>
    <row r="28" spans="1:5" s="24" customFormat="1" ht="15.75">
      <c r="A28" s="30" t="s">
        <v>30</v>
      </c>
      <c r="B28" s="359" t="s">
        <v>40</v>
      </c>
      <c r="C28" s="637"/>
      <c r="D28" s="360" t="s">
        <v>40</v>
      </c>
      <c r="E28" s="637"/>
    </row>
    <row r="29" spans="1:5" s="24" customFormat="1" ht="15.75">
      <c r="A29" s="30" t="s">
        <v>31</v>
      </c>
      <c r="B29" s="359" t="s">
        <v>40</v>
      </c>
      <c r="C29" s="637"/>
      <c r="D29" s="360" t="s">
        <v>40</v>
      </c>
      <c r="E29" s="637"/>
    </row>
    <row r="30" spans="1:5" s="24" customFormat="1" ht="15.75">
      <c r="A30" s="30" t="s">
        <v>32</v>
      </c>
      <c r="B30" s="359" t="s">
        <v>40</v>
      </c>
      <c r="C30" s="637"/>
      <c r="D30" s="22" t="s">
        <v>1277</v>
      </c>
      <c r="E30" s="637"/>
    </row>
    <row r="31" spans="1:5" s="24" customFormat="1" ht="15.75">
      <c r="A31" s="30" t="s">
        <v>423</v>
      </c>
      <c r="B31" s="359" t="s">
        <v>40</v>
      </c>
      <c r="C31" s="637"/>
      <c r="D31" s="22" t="s">
        <v>1278</v>
      </c>
      <c r="E31" s="637"/>
    </row>
    <row r="32" spans="1:5" s="24" customFormat="1" ht="15.75">
      <c r="A32" s="30" t="s">
        <v>424</v>
      </c>
      <c r="B32" s="359" t="s">
        <v>40</v>
      </c>
      <c r="C32" s="637"/>
      <c r="D32" s="22" t="s">
        <v>92</v>
      </c>
      <c r="E32" s="637"/>
    </row>
    <row r="33" spans="1:5" s="24" customFormat="1" ht="15.75">
      <c r="A33" s="30" t="s">
        <v>33</v>
      </c>
      <c r="B33" s="359" t="s">
        <v>40</v>
      </c>
      <c r="C33" s="637"/>
      <c r="D33" s="22" t="s">
        <v>1640</v>
      </c>
      <c r="E33" s="637"/>
    </row>
    <row r="34" spans="1:5" s="24" customFormat="1" ht="15.75">
      <c r="A34" s="30" t="s">
        <v>34</v>
      </c>
      <c r="B34" s="359" t="s">
        <v>40</v>
      </c>
      <c r="C34" s="637"/>
      <c r="D34" s="23" t="s">
        <v>649</v>
      </c>
      <c r="E34" s="637"/>
    </row>
    <row r="35" spans="1:5" s="24" customFormat="1" ht="15.75">
      <c r="A35" s="30" t="s">
        <v>35</v>
      </c>
      <c r="B35" s="359" t="s">
        <v>40</v>
      </c>
      <c r="C35" s="637"/>
      <c r="D35" s="23" t="s">
        <v>44</v>
      </c>
      <c r="E35" s="637"/>
    </row>
    <row r="36" spans="1:5" s="24" customFormat="1" ht="15.75">
      <c r="A36" s="30" t="s">
        <v>425</v>
      </c>
      <c r="B36" s="359" t="s">
        <v>40</v>
      </c>
      <c r="C36" s="637"/>
      <c r="D36" s="22" t="s">
        <v>39</v>
      </c>
      <c r="E36" s="637"/>
    </row>
    <row r="37" spans="1:5" s="24" customFormat="1" ht="15.75">
      <c r="A37" s="30" t="s">
        <v>426</v>
      </c>
      <c r="B37" s="359" t="s">
        <v>40</v>
      </c>
      <c r="C37" s="637"/>
      <c r="D37" s="22" t="s">
        <v>1638</v>
      </c>
      <c r="E37" s="637"/>
    </row>
    <row r="38" spans="1:5" s="24" customFormat="1" ht="15.75">
      <c r="A38" s="30" t="s">
        <v>427</v>
      </c>
      <c r="B38" s="359" t="s">
        <v>40</v>
      </c>
      <c r="C38" s="637"/>
      <c r="D38" s="22" t="s">
        <v>95</v>
      </c>
      <c r="E38" s="637"/>
    </row>
    <row r="39" spans="1:5" ht="15.75" customHeight="1">
      <c r="A39" s="30" t="s">
        <v>428</v>
      </c>
      <c r="B39" s="359" t="s">
        <v>40</v>
      </c>
      <c r="C39" s="637"/>
      <c r="D39" s="23" t="s">
        <v>86</v>
      </c>
      <c r="E39" s="637"/>
    </row>
    <row r="40" spans="1:5">
      <c r="A40" s="30" t="s">
        <v>429</v>
      </c>
      <c r="B40" s="359" t="s">
        <v>40</v>
      </c>
      <c r="C40" s="637"/>
      <c r="D40" s="22" t="s">
        <v>95</v>
      </c>
      <c r="E40" s="637"/>
    </row>
    <row r="41" spans="1:5">
      <c r="A41" s="30" t="s">
        <v>430</v>
      </c>
      <c r="B41" s="359" t="s">
        <v>40</v>
      </c>
      <c r="C41" s="637"/>
      <c r="D41" s="23" t="s">
        <v>86</v>
      </c>
      <c r="E41" s="637"/>
    </row>
    <row r="42" spans="1:5">
      <c r="A42" s="30" t="s">
        <v>36</v>
      </c>
      <c r="B42" s="359" t="s">
        <v>40</v>
      </c>
      <c r="C42" s="637"/>
      <c r="D42" s="22" t="s">
        <v>94</v>
      </c>
      <c r="E42" s="637"/>
    </row>
    <row r="43" spans="1:5">
      <c r="A43" s="90" t="s">
        <v>421</v>
      </c>
      <c r="B43" s="359" t="s">
        <v>40</v>
      </c>
      <c r="C43" s="638"/>
      <c r="D43" s="22" t="s">
        <v>1279</v>
      </c>
      <c r="E43" s="638"/>
    </row>
  </sheetData>
  <sheetProtection algorithmName="SHA-512" hashValue="RDYV83M00BoKZEc9MVeMINHBOT1LoV3BIo/h4BfT8LGB/xNcQgjAqofPzKdgxt1YV/MC6U/rhtfTaho4m0lpPQ==" saltValue="0Nw17MnLwtRc5GzEkeeKyA==" spinCount="100000" sheet="1" objects="1" scenarios="1"/>
  <mergeCells count="6">
    <mergeCell ref="A1:I1"/>
    <mergeCell ref="A2:L2"/>
    <mergeCell ref="B4:C4"/>
    <mergeCell ref="D4:E4"/>
    <mergeCell ref="C6:C43"/>
    <mergeCell ref="E6:E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
  <sheetViews>
    <sheetView zoomScale="85" zoomScaleNormal="85" workbookViewId="0">
      <selection activeCell="E28" sqref="E28"/>
    </sheetView>
  </sheetViews>
  <sheetFormatPr defaultRowHeight="14.25"/>
  <cols>
    <col min="1" max="16384" width="9.140625" style="13"/>
  </cols>
  <sheetData>
    <row r="1" spans="1:11" s="2" customFormat="1" ht="26.25">
      <c r="A1" s="15" t="s">
        <v>168</v>
      </c>
    </row>
    <row r="2" spans="1:11" s="2" customFormat="1" ht="15"/>
    <row r="3" spans="1:11" s="2" customFormat="1" ht="66.75" customHeight="1">
      <c r="A3" s="472" t="s">
        <v>150</v>
      </c>
      <c r="B3" s="472"/>
      <c r="C3" s="472"/>
      <c r="D3" s="472"/>
      <c r="E3" s="472"/>
      <c r="F3" s="472"/>
      <c r="G3" s="472"/>
      <c r="H3" s="472"/>
      <c r="I3" s="472"/>
      <c r="J3" s="472"/>
      <c r="K3" s="472"/>
    </row>
    <row r="4" spans="1:11" s="2" customFormat="1" ht="15"/>
    <row r="5" spans="1:11" s="2" customFormat="1" ht="86.25" customHeight="1">
      <c r="A5" s="472" t="s">
        <v>151</v>
      </c>
      <c r="B5" s="472"/>
      <c r="C5" s="472"/>
      <c r="D5" s="472"/>
      <c r="E5" s="472"/>
      <c r="F5" s="472"/>
      <c r="G5" s="472"/>
      <c r="H5" s="472"/>
      <c r="I5" s="472"/>
      <c r="J5" s="472"/>
      <c r="K5" s="472"/>
    </row>
  </sheetData>
  <sheetProtection password="F848" sheet="1" objects="1" scenarios="1"/>
  <mergeCells count="2">
    <mergeCell ref="A3:K3"/>
    <mergeCell ref="A5:K5"/>
  </mergeCells>
  <phoneticPr fontId="1"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85" zoomScaleNormal="85" workbookViewId="0">
      <selection activeCell="H9" sqref="H9"/>
    </sheetView>
  </sheetViews>
  <sheetFormatPr defaultRowHeight="16.5"/>
  <cols>
    <col min="1" max="1" width="15.5703125" style="17" bestFit="1" customWidth="1"/>
    <col min="2" max="2" width="16.140625" style="17" bestFit="1" customWidth="1"/>
    <col min="3" max="3" width="22.28515625" style="17" customWidth="1"/>
    <col min="4" max="4" width="16.140625" style="17" bestFit="1" customWidth="1"/>
    <col min="5" max="5" width="22.28515625" style="17" customWidth="1"/>
    <col min="6" max="6" width="16.140625" style="17" bestFit="1" customWidth="1"/>
    <col min="7" max="7" width="22.28515625" style="17" customWidth="1"/>
    <col min="8" max="8" width="16.140625" style="17" bestFit="1" customWidth="1"/>
    <col min="9" max="9" width="22.28515625" style="17" customWidth="1"/>
    <col min="10" max="10" width="16.85546875" style="17" bestFit="1" customWidth="1"/>
    <col min="11" max="16384" width="9.140625" style="17"/>
  </cols>
  <sheetData>
    <row r="1" spans="1:12" ht="18">
      <c r="A1" s="501" t="s">
        <v>651</v>
      </c>
      <c r="B1" s="501"/>
      <c r="C1" s="501"/>
      <c r="D1" s="501"/>
      <c r="E1" s="501"/>
      <c r="F1" s="501"/>
      <c r="G1" s="501"/>
      <c r="H1" s="501"/>
      <c r="I1" s="501"/>
    </row>
    <row r="2" spans="1:12" s="24" customFormat="1" ht="15.75">
      <c r="A2" s="502" t="s">
        <v>634</v>
      </c>
      <c r="B2" s="502"/>
      <c r="C2" s="502"/>
      <c r="D2" s="502"/>
      <c r="E2" s="502"/>
      <c r="F2" s="502"/>
      <c r="G2" s="502"/>
      <c r="H2" s="502"/>
      <c r="I2" s="502"/>
      <c r="J2" s="502"/>
      <c r="K2" s="502"/>
      <c r="L2" s="502"/>
    </row>
    <row r="4" spans="1:12" s="24" customFormat="1" thickBot="1">
      <c r="A4" s="18"/>
      <c r="B4" s="503" t="s">
        <v>104</v>
      </c>
      <c r="C4" s="504"/>
      <c r="D4" s="503" t="s">
        <v>105</v>
      </c>
      <c r="E4" s="504"/>
      <c r="F4" s="503" t="s">
        <v>106</v>
      </c>
      <c r="G4" s="504"/>
      <c r="H4" s="503" t="s">
        <v>107</v>
      </c>
      <c r="I4" s="504"/>
    </row>
    <row r="5" spans="1:12" s="24" customFormat="1" ht="64.5" thickBot="1">
      <c r="A5" s="19" t="s">
        <v>108</v>
      </c>
      <c r="B5" s="223" t="s">
        <v>109</v>
      </c>
      <c r="C5" s="251" t="s">
        <v>635</v>
      </c>
      <c r="D5" s="223" t="s">
        <v>109</v>
      </c>
      <c r="E5" s="251" t="s">
        <v>635</v>
      </c>
      <c r="F5" s="223" t="s">
        <v>109</v>
      </c>
      <c r="G5" s="251" t="s">
        <v>635</v>
      </c>
      <c r="H5" s="223" t="s">
        <v>109</v>
      </c>
      <c r="I5" s="251" t="s">
        <v>635</v>
      </c>
    </row>
    <row r="6" spans="1:12" s="24" customFormat="1" ht="15.75">
      <c r="A6" s="29" t="s">
        <v>2</v>
      </c>
      <c r="B6" s="31" t="s">
        <v>652</v>
      </c>
      <c r="C6" s="636"/>
      <c r="D6" s="31" t="s">
        <v>653</v>
      </c>
      <c r="E6" s="636"/>
      <c r="F6" s="31" t="s">
        <v>654</v>
      </c>
      <c r="G6" s="636"/>
      <c r="H6" s="31" t="s">
        <v>655</v>
      </c>
      <c r="I6" s="636"/>
    </row>
    <row r="7" spans="1:12" s="24" customFormat="1" ht="15.75">
      <c r="A7" s="30" t="s">
        <v>45</v>
      </c>
      <c r="B7" s="22" t="s">
        <v>648</v>
      </c>
      <c r="C7" s="637"/>
      <c r="D7" s="22" t="s">
        <v>656</v>
      </c>
      <c r="E7" s="637"/>
      <c r="F7" s="22" t="s">
        <v>648</v>
      </c>
      <c r="G7" s="637"/>
      <c r="H7" s="22" t="s">
        <v>648</v>
      </c>
      <c r="I7" s="637"/>
    </row>
    <row r="8" spans="1:12" s="24" customFormat="1" ht="15.75">
      <c r="A8" s="30" t="s">
        <v>46</v>
      </c>
      <c r="B8" s="22" t="s">
        <v>812</v>
      </c>
      <c r="C8" s="638"/>
      <c r="D8" s="22" t="s">
        <v>1280</v>
      </c>
      <c r="E8" s="638"/>
      <c r="F8" s="22" t="s">
        <v>811</v>
      </c>
      <c r="G8" s="638"/>
      <c r="H8" s="22" t="s">
        <v>813</v>
      </c>
      <c r="I8" s="638"/>
    </row>
    <row r="9" spans="1:12" s="24" customFormat="1" ht="15.75"/>
  </sheetData>
  <sheetProtection algorithmName="SHA-512" hashValue="w/uLoxc3Z/G5aNh9nlJEgsBft9vUsppaeBoLj8CyeDvhUftbI92mjES9VXbwRKsTSmPZQwy18V23cmMr4PzL/w==" saltValue="nf0Z9cFVCqId13XN7Exajg==" spinCount="100000" sheet="1" objects="1" scenarios="1"/>
  <mergeCells count="10">
    <mergeCell ref="C6:C8"/>
    <mergeCell ref="E6:E8"/>
    <mergeCell ref="G6:G8"/>
    <mergeCell ref="I6:I8"/>
    <mergeCell ref="A1:I1"/>
    <mergeCell ref="A2:L2"/>
    <mergeCell ref="B4:C4"/>
    <mergeCell ref="D4:E4"/>
    <mergeCell ref="F4:G4"/>
    <mergeCell ref="H4:I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85" zoomScaleNormal="85" workbookViewId="0">
      <selection activeCell="E5" sqref="E5"/>
    </sheetView>
  </sheetViews>
  <sheetFormatPr defaultRowHeight="16.5"/>
  <cols>
    <col min="1" max="1" width="22.5703125" style="17" bestFit="1" customWidth="1"/>
    <col min="2" max="2" width="17.85546875" style="17" bestFit="1" customWidth="1"/>
    <col min="3" max="3" width="30.5703125" style="17" customWidth="1"/>
    <col min="4" max="4" width="17.85546875" style="17" bestFit="1" customWidth="1"/>
    <col min="5" max="5" width="30.5703125" style="17" customWidth="1"/>
    <col min="6" max="6" width="16.85546875" style="17" bestFit="1" customWidth="1"/>
    <col min="7" max="16384" width="9.140625" style="17"/>
  </cols>
  <sheetData>
    <row r="1" spans="1:12" ht="18">
      <c r="A1" s="501" t="s">
        <v>657</v>
      </c>
      <c r="B1" s="501"/>
      <c r="C1" s="501"/>
      <c r="D1" s="501"/>
      <c r="E1" s="501"/>
      <c r="F1" s="501"/>
      <c r="G1" s="501"/>
      <c r="H1" s="501"/>
      <c r="I1" s="501"/>
    </row>
    <row r="2" spans="1:12" s="24" customFormat="1" ht="15.75">
      <c r="A2" s="502" t="s">
        <v>634</v>
      </c>
      <c r="B2" s="502"/>
      <c r="C2" s="502"/>
      <c r="D2" s="502"/>
      <c r="E2" s="502"/>
      <c r="F2" s="502"/>
      <c r="G2" s="502"/>
      <c r="H2" s="502"/>
      <c r="I2" s="502"/>
      <c r="J2" s="502"/>
      <c r="K2" s="502"/>
      <c r="L2" s="502"/>
    </row>
    <row r="4" spans="1:12" s="24" customFormat="1" thickBot="1">
      <c r="A4" s="18"/>
      <c r="B4" s="503" t="s">
        <v>104</v>
      </c>
      <c r="C4" s="504"/>
      <c r="D4" s="503" t="s">
        <v>105</v>
      </c>
      <c r="E4" s="504"/>
    </row>
    <row r="5" spans="1:12" s="24" customFormat="1" ht="45" customHeight="1" thickBot="1">
      <c r="A5" s="19" t="s">
        <v>108</v>
      </c>
      <c r="B5" s="223" t="s">
        <v>109</v>
      </c>
      <c r="C5" s="251" t="s">
        <v>635</v>
      </c>
      <c r="D5" s="223" t="s">
        <v>109</v>
      </c>
      <c r="E5" s="251" t="s">
        <v>635</v>
      </c>
    </row>
    <row r="6" spans="1:12" s="24" customFormat="1" ht="15.75">
      <c r="A6" s="29" t="s">
        <v>0</v>
      </c>
      <c r="B6" s="92" t="s">
        <v>208</v>
      </c>
      <c r="C6" s="636"/>
      <c r="D6" s="252" t="s">
        <v>638</v>
      </c>
      <c r="E6" s="636"/>
    </row>
    <row r="7" spans="1:12" s="24" customFormat="1" ht="15.75">
      <c r="A7" s="30" t="s">
        <v>48</v>
      </c>
      <c r="B7" s="25">
        <v>0</v>
      </c>
      <c r="C7" s="637"/>
      <c r="D7" s="25">
        <v>0</v>
      </c>
      <c r="E7" s="637"/>
    </row>
    <row r="8" spans="1:12" s="24" customFormat="1" ht="15.75">
      <c r="A8" s="30" t="s">
        <v>49</v>
      </c>
      <c r="B8" s="25">
        <v>100</v>
      </c>
      <c r="C8" s="637"/>
      <c r="D8" s="25">
        <v>100</v>
      </c>
      <c r="E8" s="637"/>
    </row>
    <row r="9" spans="1:12" s="24" customFormat="1" ht="15.75">
      <c r="A9" s="30" t="s">
        <v>50</v>
      </c>
      <c r="B9" s="25">
        <v>1</v>
      </c>
      <c r="C9" s="637"/>
      <c r="D9" s="25">
        <v>1</v>
      </c>
      <c r="E9" s="637"/>
    </row>
    <row r="10" spans="1:12" s="24" customFormat="1" ht="15.75">
      <c r="A10" s="30" t="s">
        <v>51</v>
      </c>
      <c r="B10" s="361" t="s">
        <v>1281</v>
      </c>
      <c r="C10" s="637"/>
      <c r="D10" s="361" t="s">
        <v>1281</v>
      </c>
      <c r="E10" s="637"/>
    </row>
    <row r="11" spans="1:12" s="24" customFormat="1" ht="15.75">
      <c r="A11" s="30" t="s">
        <v>52</v>
      </c>
      <c r="B11" s="25" t="s">
        <v>40</v>
      </c>
      <c r="C11" s="638"/>
      <c r="D11" s="25" t="s">
        <v>40</v>
      </c>
      <c r="E11" s="638"/>
    </row>
    <row r="12" spans="1:12" s="24" customFormat="1" ht="15.75"/>
    <row r="13" spans="1:12" s="24" customFormat="1" ht="15.75"/>
  </sheetData>
  <sheetProtection algorithmName="SHA-512" hashValue="bfrgRoICjWzerqJuQO0mJzoRHaiRcQyR2QQKLZtdBYwf55wY33sURZPGkjRb8etU0qSo80MdJLOsvbQ23fg0hw==" saltValue="uFbtfJ0iY+m7WO6IJx6sYQ==" spinCount="100000" sheet="1" objects="1" scenarios="1"/>
  <mergeCells count="6">
    <mergeCell ref="A1:I1"/>
    <mergeCell ref="A2:L2"/>
    <mergeCell ref="B4:C4"/>
    <mergeCell ref="D4:E4"/>
    <mergeCell ref="C6:C11"/>
    <mergeCell ref="E6:E1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zoomScale="85" zoomScaleNormal="85" workbookViewId="0">
      <selection activeCell="F32" sqref="F32"/>
    </sheetView>
  </sheetViews>
  <sheetFormatPr defaultRowHeight="16.5"/>
  <cols>
    <col min="1" max="1" width="13.7109375" style="17" bestFit="1" customWidth="1"/>
    <col min="2" max="2" width="16.140625" style="17" bestFit="1" customWidth="1"/>
    <col min="3" max="3" width="21.85546875" style="17" customWidth="1"/>
    <col min="4" max="4" width="16.140625" style="17" bestFit="1" customWidth="1"/>
    <col min="5" max="5" width="21.85546875" style="17" customWidth="1"/>
    <col min="6" max="6" width="16.140625" style="17" bestFit="1" customWidth="1"/>
    <col min="7" max="7" width="21.85546875" style="17" customWidth="1"/>
    <col min="8" max="8" width="16.85546875" style="17" bestFit="1" customWidth="1"/>
    <col min="9" max="16384" width="9.140625" style="17"/>
  </cols>
  <sheetData>
    <row r="1" spans="1:12" ht="18">
      <c r="A1" s="501" t="s">
        <v>658</v>
      </c>
      <c r="B1" s="501"/>
      <c r="C1" s="501"/>
      <c r="D1" s="501"/>
      <c r="E1" s="501"/>
      <c r="F1" s="501"/>
      <c r="G1" s="501"/>
      <c r="H1" s="501"/>
      <c r="I1" s="501"/>
    </row>
    <row r="2" spans="1:12" ht="18">
      <c r="A2" s="423" t="s">
        <v>384</v>
      </c>
      <c r="B2" s="419"/>
      <c r="C2" s="419"/>
      <c r="D2" s="419"/>
      <c r="E2" s="419"/>
      <c r="F2" s="419"/>
    </row>
    <row r="3" spans="1:12" s="24" customFormat="1" ht="15.75">
      <c r="A3" s="502" t="s">
        <v>634</v>
      </c>
      <c r="B3" s="502"/>
      <c r="C3" s="502"/>
      <c r="D3" s="502"/>
      <c r="E3" s="502"/>
      <c r="F3" s="502"/>
      <c r="G3" s="502"/>
      <c r="H3" s="502"/>
      <c r="I3" s="502"/>
      <c r="J3" s="502"/>
      <c r="K3" s="502"/>
      <c r="L3" s="502"/>
    </row>
    <row r="5" spans="1:12" s="24" customFormat="1" thickBot="1">
      <c r="A5" s="18"/>
      <c r="B5" s="503" t="s">
        <v>104</v>
      </c>
      <c r="C5" s="504"/>
      <c r="D5" s="503" t="s">
        <v>105</v>
      </c>
      <c r="E5" s="504"/>
      <c r="F5" s="503" t="s">
        <v>106</v>
      </c>
      <c r="G5" s="504"/>
    </row>
    <row r="6" spans="1:12" s="24" customFormat="1" ht="64.5" thickBot="1">
      <c r="A6" s="19" t="s">
        <v>108</v>
      </c>
      <c r="B6" s="223" t="s">
        <v>109</v>
      </c>
      <c r="C6" s="251" t="s">
        <v>635</v>
      </c>
      <c r="D6" s="223" t="s">
        <v>109</v>
      </c>
      <c r="E6" s="251" t="s">
        <v>635</v>
      </c>
      <c r="F6" s="223" t="s">
        <v>109</v>
      </c>
      <c r="G6" s="251" t="s">
        <v>635</v>
      </c>
    </row>
    <row r="7" spans="1:12" s="24" customFormat="1" ht="15.75">
      <c r="A7" s="29" t="s">
        <v>232</v>
      </c>
      <c r="B7" s="28" t="s">
        <v>659</v>
      </c>
      <c r="C7" s="636"/>
      <c r="D7" s="254" t="s">
        <v>660</v>
      </c>
      <c r="E7" s="636"/>
      <c r="F7" s="254" t="s">
        <v>661</v>
      </c>
      <c r="G7" s="636"/>
    </row>
    <row r="8" spans="1:12" s="24" customFormat="1" ht="15.75">
      <c r="A8" s="30" t="s">
        <v>280</v>
      </c>
      <c r="B8" s="26" t="s">
        <v>1282</v>
      </c>
      <c r="C8" s="638"/>
      <c r="D8" s="26" t="s">
        <v>1283</v>
      </c>
      <c r="E8" s="638"/>
      <c r="F8" s="26" t="s">
        <v>1284</v>
      </c>
      <c r="G8" s="638"/>
    </row>
  </sheetData>
  <sheetProtection algorithmName="SHA-512" hashValue="ux5PN7WBpZpvbIGHfxj5pAq9qrEur7ox68v0V2Plb6t0LSGQ3JhnkIj67NlvjCfu8IggGjStlTCIbX+82c9NMQ==" saltValue="YVlUtonwBF1g3R5DgfTzxA==" spinCount="100000" sheet="1" objects="1" scenarios="1"/>
  <mergeCells count="8">
    <mergeCell ref="C7:C8"/>
    <mergeCell ref="E7:E8"/>
    <mergeCell ref="G7:G8"/>
    <mergeCell ref="A1:I1"/>
    <mergeCell ref="A3:L3"/>
    <mergeCell ref="B5:C5"/>
    <mergeCell ref="D5:E5"/>
    <mergeCell ref="F5:G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85" zoomScaleNormal="85" workbookViewId="0">
      <selection activeCell="D24" sqref="D24"/>
    </sheetView>
  </sheetViews>
  <sheetFormatPr defaultRowHeight="16.5"/>
  <cols>
    <col min="1" max="1" width="23.140625" style="17" bestFit="1" customWidth="1"/>
    <col min="2" max="2" width="16.140625" style="17" bestFit="1" customWidth="1"/>
    <col min="3" max="3" width="29" style="17" customWidth="1"/>
    <col min="4" max="4" width="16.140625" style="17" bestFit="1" customWidth="1"/>
    <col min="5" max="5" width="29" style="17" customWidth="1"/>
    <col min="6" max="6" width="16.140625" style="17" bestFit="1" customWidth="1"/>
    <col min="7" max="7" width="29" style="17" customWidth="1"/>
    <col min="8" max="8" width="16.85546875" style="17" bestFit="1" customWidth="1"/>
    <col min="9" max="16384" width="9.140625" style="17"/>
  </cols>
  <sheetData>
    <row r="1" spans="1:12" ht="18">
      <c r="A1" s="501" t="s">
        <v>662</v>
      </c>
      <c r="B1" s="501"/>
      <c r="C1" s="501"/>
      <c r="D1" s="501"/>
      <c r="E1" s="501"/>
      <c r="F1" s="501"/>
      <c r="G1" s="501"/>
      <c r="H1" s="501"/>
      <c r="I1" s="501"/>
    </row>
    <row r="2" spans="1:12" ht="18">
      <c r="A2" s="237" t="s">
        <v>384</v>
      </c>
      <c r="B2" s="222"/>
      <c r="C2" s="222"/>
      <c r="D2" s="222"/>
      <c r="E2" s="222"/>
      <c r="F2" s="222"/>
    </row>
    <row r="3" spans="1:12" s="24" customFormat="1" ht="15.75">
      <c r="A3" s="502" t="s">
        <v>634</v>
      </c>
      <c r="B3" s="502"/>
      <c r="C3" s="502"/>
      <c r="D3" s="502"/>
      <c r="E3" s="502"/>
      <c r="F3" s="502"/>
      <c r="G3" s="502"/>
      <c r="H3" s="502"/>
      <c r="I3" s="502"/>
      <c r="J3" s="502"/>
      <c r="K3" s="502"/>
      <c r="L3" s="502"/>
    </row>
    <row r="5" spans="1:12" s="24" customFormat="1" thickBot="1">
      <c r="A5" s="94"/>
      <c r="B5" s="503" t="s">
        <v>104</v>
      </c>
      <c r="C5" s="504"/>
      <c r="D5" s="503" t="s">
        <v>105</v>
      </c>
      <c r="E5" s="504"/>
      <c r="F5" s="503" t="s">
        <v>106</v>
      </c>
      <c r="G5" s="504"/>
    </row>
    <row r="6" spans="1:12" s="24" customFormat="1" ht="51.75" thickBot="1">
      <c r="A6" s="95" t="s">
        <v>108</v>
      </c>
      <c r="B6" s="223" t="s">
        <v>109</v>
      </c>
      <c r="C6" s="251" t="s">
        <v>635</v>
      </c>
      <c r="D6" s="223" t="s">
        <v>109</v>
      </c>
      <c r="E6" s="251" t="s">
        <v>635</v>
      </c>
      <c r="F6" s="223" t="s">
        <v>109</v>
      </c>
      <c r="G6" s="251" t="s">
        <v>635</v>
      </c>
    </row>
    <row r="7" spans="1:12" s="24" customFormat="1" ht="15.75">
      <c r="A7" s="29" t="s">
        <v>232</v>
      </c>
      <c r="B7" s="28" t="s">
        <v>659</v>
      </c>
      <c r="C7" s="636"/>
      <c r="D7" s="254" t="s">
        <v>660</v>
      </c>
      <c r="E7" s="636"/>
      <c r="F7" s="254" t="s">
        <v>661</v>
      </c>
      <c r="G7" s="636"/>
    </row>
    <row r="8" spans="1:12" s="24" customFormat="1" ht="15.75">
      <c r="A8" s="30" t="s">
        <v>276</v>
      </c>
      <c r="B8" s="26" t="s">
        <v>1293</v>
      </c>
      <c r="C8" s="637"/>
      <c r="D8" s="26" t="s">
        <v>1289</v>
      </c>
      <c r="E8" s="637"/>
      <c r="F8" s="26" t="s">
        <v>1285</v>
      </c>
      <c r="G8" s="637"/>
    </row>
    <row r="9" spans="1:12" s="24" customFormat="1" ht="15.75">
      <c r="A9" s="30" t="s">
        <v>115</v>
      </c>
      <c r="B9" s="26" t="s">
        <v>1294</v>
      </c>
      <c r="C9" s="637"/>
      <c r="D9" s="26" t="s">
        <v>1290</v>
      </c>
      <c r="E9" s="637"/>
      <c r="F9" s="26" t="s">
        <v>1286</v>
      </c>
      <c r="G9" s="637"/>
    </row>
    <row r="10" spans="1:12" s="24" customFormat="1" ht="15.75">
      <c r="A10" s="30" t="s">
        <v>274</v>
      </c>
      <c r="B10" s="26" t="s">
        <v>1282</v>
      </c>
      <c r="C10" s="637"/>
      <c r="D10" s="26" t="s">
        <v>1291</v>
      </c>
      <c r="E10" s="637"/>
      <c r="F10" s="26" t="s">
        <v>1284</v>
      </c>
      <c r="G10" s="637"/>
    </row>
    <row r="11" spans="1:12" s="24" customFormat="1" ht="15.75">
      <c r="A11" s="30" t="s">
        <v>273</v>
      </c>
      <c r="B11" s="26" t="s">
        <v>1295</v>
      </c>
      <c r="C11" s="637"/>
      <c r="D11" s="26" t="s">
        <v>1283</v>
      </c>
      <c r="E11" s="637"/>
      <c r="F11" s="26" t="s">
        <v>1287</v>
      </c>
      <c r="G11" s="637"/>
    </row>
    <row r="12" spans="1:12" s="24" customFormat="1" ht="15.75">
      <c r="A12" s="30" t="s">
        <v>272</v>
      </c>
      <c r="B12" s="26" t="s">
        <v>1282</v>
      </c>
      <c r="C12" s="637"/>
      <c r="D12" s="26" t="s">
        <v>1283</v>
      </c>
      <c r="E12" s="637"/>
      <c r="F12" s="26" t="s">
        <v>1284</v>
      </c>
      <c r="G12" s="637"/>
    </row>
    <row r="13" spans="1:12" s="24" customFormat="1" ht="15.75">
      <c r="A13" s="93" t="s">
        <v>663</v>
      </c>
      <c r="B13" s="26" t="s">
        <v>1296</v>
      </c>
      <c r="C13" s="637"/>
      <c r="D13" s="26" t="s">
        <v>1292</v>
      </c>
      <c r="E13" s="637"/>
      <c r="F13" s="26" t="s">
        <v>1288</v>
      </c>
      <c r="G13" s="637"/>
    </row>
    <row r="14" spans="1:12" s="24" customFormat="1" ht="15.75">
      <c r="A14" s="30" t="s">
        <v>271</v>
      </c>
      <c r="B14" s="26" t="s">
        <v>86</v>
      </c>
      <c r="C14" s="637"/>
      <c r="D14" s="26" t="s">
        <v>86</v>
      </c>
      <c r="E14" s="637"/>
      <c r="F14" s="26" t="s">
        <v>86</v>
      </c>
      <c r="G14" s="637"/>
    </row>
    <row r="15" spans="1:12" s="24" customFormat="1" ht="15.75">
      <c r="A15" s="30" t="s">
        <v>270</v>
      </c>
      <c r="B15" s="26" t="s">
        <v>86</v>
      </c>
      <c r="C15" s="638"/>
      <c r="D15" s="26" t="s">
        <v>86</v>
      </c>
      <c r="E15" s="638"/>
      <c r="F15" s="26" t="s">
        <v>86</v>
      </c>
      <c r="G15" s="638"/>
    </row>
    <row r="16" spans="1:12" s="24" customFormat="1" ht="15.75">
      <c r="A16" s="255"/>
      <c r="B16" s="256"/>
      <c r="C16" s="34"/>
      <c r="D16" s="256"/>
      <c r="E16" s="34"/>
      <c r="F16" s="256"/>
      <c r="G16" s="34"/>
    </row>
    <row r="17" spans="1:5" s="24" customFormat="1" ht="15.75">
      <c r="A17" s="502" t="s">
        <v>113</v>
      </c>
      <c r="B17" s="502"/>
      <c r="C17" s="502"/>
      <c r="D17" s="502"/>
      <c r="E17" s="502"/>
    </row>
    <row r="18" spans="1:5" s="24" customFormat="1" ht="15.75"/>
  </sheetData>
  <sheetProtection algorithmName="SHA-512" hashValue="oA55V6bjnMB/7uEe4WqI0CvPezv/47jP0qfyoVN7n5b4aPyPZaeqhmqMfuJYTGkSdyaUP1ntbJEbYYApg8BeuQ==" saltValue="s2a0HsajQXEBcqYWmkyKZA==" spinCount="100000" sheet="1" objects="1" scenarios="1"/>
  <mergeCells count="9">
    <mergeCell ref="A17:E17"/>
    <mergeCell ref="A1:I1"/>
    <mergeCell ref="A3:L3"/>
    <mergeCell ref="B5:C5"/>
    <mergeCell ref="D5:E5"/>
    <mergeCell ref="F5:G5"/>
    <mergeCell ref="C7:C15"/>
    <mergeCell ref="E7:E15"/>
    <mergeCell ref="G7:G1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85" zoomScaleNormal="85" workbookViewId="0">
      <selection activeCell="H28" sqref="H28"/>
    </sheetView>
  </sheetViews>
  <sheetFormatPr defaultRowHeight="16.5"/>
  <cols>
    <col min="1" max="1" width="14.5703125" style="17" bestFit="1" customWidth="1"/>
    <col min="2" max="2" width="16.140625" style="17" bestFit="1" customWidth="1"/>
    <col min="3" max="3" width="30.28515625" style="17" customWidth="1"/>
    <col min="4" max="4" width="16.140625" style="17" bestFit="1" customWidth="1"/>
    <col min="5" max="5" width="30.28515625" style="17" customWidth="1"/>
    <col min="6" max="6" width="16.140625" style="17" bestFit="1" customWidth="1"/>
    <col min="7" max="7" width="30.28515625" style="17" customWidth="1"/>
    <col min="8" max="8" width="16.140625" style="17" bestFit="1" customWidth="1"/>
    <col min="9" max="9" width="30.28515625" style="17" customWidth="1"/>
    <col min="10" max="10" width="16.85546875" style="17" bestFit="1" customWidth="1"/>
    <col min="11" max="16384" width="9.140625" style="17"/>
  </cols>
  <sheetData>
    <row r="1" spans="1:12" ht="18">
      <c r="A1" s="501" t="s">
        <v>664</v>
      </c>
      <c r="B1" s="501"/>
      <c r="C1" s="501"/>
      <c r="D1" s="501"/>
      <c r="E1" s="501"/>
      <c r="F1" s="501"/>
      <c r="G1" s="501"/>
      <c r="H1" s="501"/>
      <c r="I1" s="501"/>
    </row>
    <row r="2" spans="1:12" ht="18">
      <c r="A2" s="237" t="s">
        <v>384</v>
      </c>
      <c r="B2" s="222"/>
      <c r="C2" s="222"/>
      <c r="D2" s="222"/>
      <c r="E2" s="222"/>
      <c r="F2" s="222"/>
    </row>
    <row r="3" spans="1:12" s="24" customFormat="1" ht="15.75">
      <c r="A3" s="502" t="s">
        <v>634</v>
      </c>
      <c r="B3" s="502"/>
      <c r="C3" s="502"/>
      <c r="D3" s="502"/>
      <c r="E3" s="502"/>
      <c r="F3" s="502"/>
      <c r="G3" s="502"/>
      <c r="H3" s="502"/>
      <c r="I3" s="502"/>
      <c r="J3" s="502"/>
      <c r="K3" s="502"/>
      <c r="L3" s="502"/>
    </row>
    <row r="5" spans="1:12" s="24" customFormat="1" thickBot="1">
      <c r="A5" s="18"/>
      <c r="B5" s="503" t="s">
        <v>104</v>
      </c>
      <c r="C5" s="504"/>
      <c r="D5" s="503" t="s">
        <v>219</v>
      </c>
      <c r="E5" s="504"/>
      <c r="F5" s="503" t="s">
        <v>665</v>
      </c>
      <c r="G5" s="504"/>
      <c r="H5" s="503" t="s">
        <v>666</v>
      </c>
      <c r="I5" s="504"/>
    </row>
    <row r="6" spans="1:12" s="24" customFormat="1" ht="39" thickBot="1">
      <c r="A6" s="19" t="s">
        <v>108</v>
      </c>
      <c r="B6" s="223" t="s">
        <v>109</v>
      </c>
      <c r="C6" s="251" t="s">
        <v>635</v>
      </c>
      <c r="D6" s="223" t="s">
        <v>109</v>
      </c>
      <c r="E6" s="251" t="s">
        <v>635</v>
      </c>
      <c r="F6" s="223" t="s">
        <v>109</v>
      </c>
      <c r="G6" s="251" t="s">
        <v>635</v>
      </c>
      <c r="H6" s="223" t="s">
        <v>109</v>
      </c>
      <c r="I6" s="251" t="s">
        <v>635</v>
      </c>
    </row>
    <row r="7" spans="1:12" s="24" customFormat="1" ht="15.75">
      <c r="A7" s="29" t="s">
        <v>0</v>
      </c>
      <c r="B7" s="92" t="s">
        <v>638</v>
      </c>
      <c r="C7" s="636"/>
      <c r="D7" s="252" t="s">
        <v>638</v>
      </c>
      <c r="E7" s="636"/>
      <c r="F7" s="252" t="s">
        <v>211</v>
      </c>
      <c r="G7" s="636"/>
      <c r="H7" s="252" t="s">
        <v>667</v>
      </c>
      <c r="I7" s="636"/>
    </row>
    <row r="8" spans="1:12" s="24" customFormat="1" ht="15.75">
      <c r="A8" s="30" t="s">
        <v>210</v>
      </c>
      <c r="B8" s="25" t="s">
        <v>642</v>
      </c>
      <c r="C8" s="637"/>
      <c r="D8" s="25"/>
      <c r="E8" s="637"/>
      <c r="F8" s="25"/>
      <c r="G8" s="637"/>
      <c r="H8" s="25"/>
      <c r="I8" s="637"/>
    </row>
    <row r="9" spans="1:12" s="24" customFormat="1" ht="15.75">
      <c r="A9" s="30" t="s">
        <v>115</v>
      </c>
      <c r="B9" s="26" t="s">
        <v>1297</v>
      </c>
      <c r="C9" s="638"/>
      <c r="D9" s="26" t="s">
        <v>1297</v>
      </c>
      <c r="E9" s="638"/>
      <c r="F9" s="26" t="s">
        <v>331</v>
      </c>
      <c r="G9" s="638"/>
      <c r="H9" s="26" t="s">
        <v>331</v>
      </c>
      <c r="I9" s="638"/>
    </row>
    <row r="10" spans="1:12" s="24" customFormat="1" ht="15.75"/>
    <row r="11" spans="1:12">
      <c r="A11" s="533" t="s">
        <v>668</v>
      </c>
      <c r="B11" s="533"/>
      <c r="C11" s="533"/>
      <c r="D11" s="533"/>
      <c r="E11" s="533"/>
      <c r="F11" s="533"/>
      <c r="G11" s="533"/>
      <c r="H11" s="533"/>
      <c r="I11" s="533"/>
      <c r="J11" s="533"/>
      <c r="K11" s="533"/>
      <c r="L11" s="533"/>
    </row>
    <row r="12" spans="1:12">
      <c r="A12" s="533" t="s">
        <v>669</v>
      </c>
      <c r="B12" s="533"/>
      <c r="C12" s="533"/>
      <c r="D12" s="533"/>
      <c r="E12" s="533"/>
      <c r="F12" s="533"/>
      <c r="G12" s="533"/>
      <c r="H12" s="533"/>
      <c r="I12" s="533"/>
      <c r="J12" s="533"/>
      <c r="K12" s="533"/>
      <c r="L12" s="533"/>
    </row>
  </sheetData>
  <sheetProtection algorithmName="SHA-512" hashValue="KVi3yUeylm9hjGsjMV75Cf3x8oJpMO9cVY5eSnbOh5y7+b0f9fStk/nQ4SOCrQTdZNzYDMU+MmbYYFh93bAEmg==" saltValue="/9H1BLm7rm6TXDky7XrvzA==" spinCount="100000" sheet="1" objects="1" scenarios="1"/>
  <mergeCells count="12">
    <mergeCell ref="A12:L12"/>
    <mergeCell ref="A1:I1"/>
    <mergeCell ref="A3:L3"/>
    <mergeCell ref="B5:C5"/>
    <mergeCell ref="D5:E5"/>
    <mergeCell ref="F5:G5"/>
    <mergeCell ref="H5:I5"/>
    <mergeCell ref="C7:C9"/>
    <mergeCell ref="E7:E9"/>
    <mergeCell ref="G7:G9"/>
    <mergeCell ref="I7:I9"/>
    <mergeCell ref="A11:L1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2"/>
  <sheetViews>
    <sheetView zoomScale="85" zoomScaleNormal="85" workbookViewId="0">
      <selection activeCell="A25" sqref="A25"/>
    </sheetView>
  </sheetViews>
  <sheetFormatPr defaultRowHeight="16.5"/>
  <cols>
    <col min="1" max="1" width="9.28515625" style="17" bestFit="1" customWidth="1"/>
    <col min="2" max="2" width="10.28515625" style="17" bestFit="1" customWidth="1"/>
    <col min="3" max="3" width="8.140625" style="17" bestFit="1" customWidth="1"/>
    <col min="4" max="5" width="6.140625" style="17" bestFit="1" customWidth="1"/>
    <col min="6" max="6" width="8.140625" style="17" bestFit="1" customWidth="1"/>
    <col min="7" max="7" width="10.7109375" style="17" bestFit="1" customWidth="1"/>
    <col min="8" max="8" width="9.28515625" style="17" bestFit="1" customWidth="1"/>
    <col min="9" max="9" width="20.85546875" style="17" customWidth="1"/>
    <col min="10" max="10" width="13.7109375" style="17" bestFit="1" customWidth="1"/>
    <col min="11" max="11" width="9.28515625" style="17" bestFit="1" customWidth="1"/>
    <col min="12" max="12" width="10.28515625" style="17" bestFit="1" customWidth="1"/>
    <col min="13" max="13" width="8.140625" style="17" bestFit="1" customWidth="1"/>
    <col min="14" max="14" width="7.140625" style="17" bestFit="1" customWidth="1"/>
    <col min="15" max="15" width="7.5703125" style="17" bestFit="1" customWidth="1"/>
    <col min="16" max="16" width="8.5703125" style="17" bestFit="1" customWidth="1"/>
    <col min="17" max="17" width="11.5703125" style="17" bestFit="1" customWidth="1"/>
    <col min="18" max="18" width="9.28515625" style="17" bestFit="1" customWidth="1"/>
    <col min="19" max="19" width="20.85546875" style="17" customWidth="1"/>
    <col min="20" max="16384" width="9.140625" style="17"/>
  </cols>
  <sheetData>
    <row r="1" spans="1:59" ht="18">
      <c r="A1" s="501" t="s">
        <v>670</v>
      </c>
      <c r="B1" s="501"/>
      <c r="C1" s="501"/>
      <c r="D1" s="501"/>
      <c r="E1" s="501"/>
      <c r="F1" s="501"/>
      <c r="G1" s="501"/>
      <c r="H1" s="501"/>
      <c r="I1" s="501"/>
      <c r="J1" s="222"/>
    </row>
    <row r="2" spans="1:59" s="24" customFormat="1" ht="15.75">
      <c r="A2" s="502" t="s">
        <v>671</v>
      </c>
      <c r="B2" s="502"/>
      <c r="C2" s="502"/>
      <c r="D2" s="502"/>
      <c r="E2" s="502"/>
      <c r="F2" s="502"/>
      <c r="G2" s="502"/>
      <c r="H2" s="502"/>
      <c r="I2" s="502"/>
      <c r="J2" s="502"/>
      <c r="K2" s="502"/>
      <c r="L2" s="502"/>
      <c r="M2" s="502"/>
      <c r="N2" s="502"/>
      <c r="O2" s="502"/>
      <c r="P2" s="502"/>
      <c r="Q2" s="502"/>
      <c r="Z2" s="502"/>
      <c r="AA2" s="502"/>
      <c r="AB2" s="502"/>
      <c r="AC2" s="502"/>
      <c r="AJ2" s="502"/>
      <c r="AK2" s="502"/>
      <c r="AL2" s="502"/>
      <c r="AM2" s="502"/>
      <c r="AT2" s="502"/>
      <c r="AU2" s="502"/>
      <c r="AV2" s="502"/>
      <c r="AW2" s="502"/>
      <c r="BD2" s="502"/>
      <c r="BE2" s="502"/>
      <c r="BF2" s="502"/>
      <c r="BG2" s="502"/>
    </row>
    <row r="3" spans="1:59" ht="18">
      <c r="A3" s="222"/>
      <c r="B3" s="222"/>
      <c r="C3" s="222"/>
      <c r="D3" s="222"/>
      <c r="E3" s="222"/>
      <c r="F3" s="222"/>
      <c r="G3" s="222"/>
      <c r="H3" s="222"/>
      <c r="I3" s="222"/>
      <c r="J3" s="222"/>
    </row>
    <row r="4" spans="1:59" s="24" customFormat="1" thickBot="1">
      <c r="A4" s="502" t="s">
        <v>126</v>
      </c>
      <c r="B4" s="502"/>
      <c r="C4" s="502"/>
      <c r="D4" s="502"/>
      <c r="E4" s="502"/>
      <c r="F4" s="502"/>
      <c r="G4" s="502"/>
      <c r="H4" s="502"/>
      <c r="I4" s="502"/>
      <c r="J4" s="502"/>
      <c r="K4" s="502"/>
      <c r="L4" s="502"/>
      <c r="M4" s="502"/>
    </row>
    <row r="5" spans="1:59" s="24" customFormat="1" thickBot="1">
      <c r="A5" s="538" t="s">
        <v>212</v>
      </c>
      <c r="B5" s="539"/>
      <c r="C5" s="539"/>
      <c r="D5" s="539"/>
      <c r="E5" s="539"/>
      <c r="F5" s="539"/>
      <c r="G5" s="539"/>
      <c r="H5" s="540"/>
      <c r="I5" s="35"/>
      <c r="K5" s="538" t="s">
        <v>105</v>
      </c>
      <c r="L5" s="539"/>
      <c r="M5" s="539"/>
      <c r="N5" s="539"/>
      <c r="O5" s="539"/>
      <c r="P5" s="539"/>
      <c r="Q5" s="539"/>
      <c r="R5" s="540"/>
      <c r="S5" s="35"/>
      <c r="T5" s="78"/>
      <c r="U5" s="78"/>
      <c r="V5" s="78"/>
    </row>
    <row r="6" spans="1:59" s="24" customFormat="1" ht="32.25" thickBot="1">
      <c r="A6" s="541" t="s">
        <v>116</v>
      </c>
      <c r="B6" s="542"/>
      <c r="C6" s="542"/>
      <c r="D6" s="543"/>
      <c r="E6" s="544" t="s">
        <v>119</v>
      </c>
      <c r="F6" s="542"/>
      <c r="G6" s="542"/>
      <c r="H6" s="545"/>
      <c r="I6" s="97" t="s">
        <v>672</v>
      </c>
      <c r="K6" s="541" t="s">
        <v>116</v>
      </c>
      <c r="L6" s="542"/>
      <c r="M6" s="542"/>
      <c r="N6" s="543"/>
      <c r="O6" s="544" t="s">
        <v>119</v>
      </c>
      <c r="P6" s="542"/>
      <c r="Q6" s="542"/>
      <c r="R6" s="545"/>
      <c r="S6" s="97" t="s">
        <v>673</v>
      </c>
    </row>
    <row r="7" spans="1:59" s="24" customFormat="1" ht="64.5" thickBot="1">
      <c r="A7" s="231" t="s">
        <v>120</v>
      </c>
      <c r="B7" s="224" t="s">
        <v>121</v>
      </c>
      <c r="C7" s="224" t="s">
        <v>122</v>
      </c>
      <c r="D7" s="224" t="s">
        <v>110</v>
      </c>
      <c r="E7" s="226" t="s">
        <v>110</v>
      </c>
      <c r="F7" s="224" t="s">
        <v>122</v>
      </c>
      <c r="G7" s="224" t="s">
        <v>121</v>
      </c>
      <c r="H7" s="227" t="s">
        <v>120</v>
      </c>
      <c r="I7" s="251" t="s">
        <v>635</v>
      </c>
      <c r="K7" s="231" t="s">
        <v>120</v>
      </c>
      <c r="L7" s="224" t="s">
        <v>121</v>
      </c>
      <c r="M7" s="224" t="s">
        <v>122</v>
      </c>
      <c r="N7" s="224" t="s">
        <v>110</v>
      </c>
      <c r="O7" s="226" t="s">
        <v>110</v>
      </c>
      <c r="P7" s="224" t="s">
        <v>122</v>
      </c>
      <c r="Q7" s="224" t="s">
        <v>121</v>
      </c>
      <c r="R7" s="227" t="s">
        <v>120</v>
      </c>
      <c r="S7" s="251" t="s">
        <v>635</v>
      </c>
    </row>
    <row r="8" spans="1:59" s="24" customFormat="1" ht="15.75">
      <c r="A8" s="236" t="s">
        <v>1300</v>
      </c>
      <c r="B8" s="233">
        <v>2</v>
      </c>
      <c r="C8" s="233">
        <v>8000</v>
      </c>
      <c r="D8" s="177">
        <v>1.57</v>
      </c>
      <c r="E8" s="546"/>
      <c r="F8" s="547"/>
      <c r="G8" s="547"/>
      <c r="H8" s="548"/>
      <c r="I8" s="644"/>
      <c r="K8" s="236" t="s">
        <v>1308</v>
      </c>
      <c r="L8" s="233">
        <v>2</v>
      </c>
      <c r="M8" s="233">
        <v>6000</v>
      </c>
      <c r="N8" s="120" t="s">
        <v>1310</v>
      </c>
      <c r="O8" s="546"/>
      <c r="P8" s="547"/>
      <c r="Q8" s="547"/>
      <c r="R8" s="548"/>
      <c r="S8" s="644"/>
    </row>
    <row r="9" spans="1:59" s="24" customFormat="1" ht="15.75">
      <c r="A9" s="231" t="s">
        <v>1301</v>
      </c>
      <c r="B9" s="224">
        <v>2</v>
      </c>
      <c r="C9" s="233">
        <v>8000</v>
      </c>
      <c r="D9" s="176">
        <v>1.58</v>
      </c>
      <c r="E9" s="554"/>
      <c r="F9" s="553"/>
      <c r="G9" s="553"/>
      <c r="H9" s="555"/>
      <c r="I9" s="645"/>
      <c r="K9" s="231" t="s">
        <v>1311</v>
      </c>
      <c r="L9" s="224">
        <v>2</v>
      </c>
      <c r="M9" s="224">
        <v>6000</v>
      </c>
      <c r="N9" s="108" t="s">
        <v>1309</v>
      </c>
      <c r="O9" s="554"/>
      <c r="P9" s="553"/>
      <c r="Q9" s="553"/>
      <c r="R9" s="555"/>
      <c r="S9" s="645"/>
    </row>
    <row r="10" spans="1:59" s="24" customFormat="1" ht="15.75">
      <c r="A10" s="231" t="s">
        <v>674</v>
      </c>
      <c r="B10" s="224" t="s">
        <v>674</v>
      </c>
      <c r="C10" s="224" t="s">
        <v>674</v>
      </c>
      <c r="D10" s="176" t="s">
        <v>674</v>
      </c>
      <c r="E10" s="554"/>
      <c r="F10" s="553"/>
      <c r="G10" s="553"/>
      <c r="H10" s="555"/>
      <c r="I10" s="645"/>
      <c r="K10" s="231" t="s">
        <v>674</v>
      </c>
      <c r="L10" s="224" t="s">
        <v>674</v>
      </c>
      <c r="M10" s="224" t="s">
        <v>674</v>
      </c>
      <c r="N10" s="224" t="s">
        <v>674</v>
      </c>
      <c r="O10" s="554"/>
      <c r="P10" s="553"/>
      <c r="Q10" s="553"/>
      <c r="R10" s="555"/>
      <c r="S10" s="645"/>
    </row>
    <row r="11" spans="1:59" s="24" customFormat="1" ht="15.75">
      <c r="A11" s="231" t="s">
        <v>674</v>
      </c>
      <c r="B11" s="224" t="s">
        <v>674</v>
      </c>
      <c r="C11" s="224" t="s">
        <v>674</v>
      </c>
      <c r="D11" s="176" t="s">
        <v>674</v>
      </c>
      <c r="E11" s="554"/>
      <c r="F11" s="553"/>
      <c r="G11" s="553"/>
      <c r="H11" s="555"/>
      <c r="I11" s="645"/>
      <c r="K11" s="231" t="s">
        <v>674</v>
      </c>
      <c r="L11" s="224" t="s">
        <v>674</v>
      </c>
      <c r="M11" s="224" t="s">
        <v>674</v>
      </c>
      <c r="N11" s="224" t="s">
        <v>674</v>
      </c>
      <c r="O11" s="554"/>
      <c r="P11" s="553"/>
      <c r="Q11" s="553"/>
      <c r="R11" s="555"/>
      <c r="S11" s="645"/>
    </row>
    <row r="12" spans="1:59" s="24" customFormat="1" ht="15.75">
      <c r="A12" s="231" t="s">
        <v>1299</v>
      </c>
      <c r="B12" s="224">
        <v>2</v>
      </c>
      <c r="C12" s="224">
        <v>8000</v>
      </c>
      <c r="D12" s="257">
        <v>1.64</v>
      </c>
      <c r="E12" s="226"/>
      <c r="F12" s="224"/>
      <c r="G12" s="224"/>
      <c r="H12" s="227"/>
      <c r="I12" s="645"/>
      <c r="K12" s="231" t="s">
        <v>1611</v>
      </c>
      <c r="L12" s="224">
        <v>2</v>
      </c>
      <c r="M12" s="224">
        <v>6000</v>
      </c>
      <c r="N12" s="321" t="s">
        <v>1287</v>
      </c>
      <c r="O12" s="554"/>
      <c r="P12" s="553"/>
      <c r="Q12" s="553"/>
      <c r="R12" s="555"/>
      <c r="S12" s="645"/>
    </row>
    <row r="13" spans="1:59" s="24" customFormat="1" ht="15.75">
      <c r="A13" s="231" t="s">
        <v>1298</v>
      </c>
      <c r="B13" s="224">
        <v>2</v>
      </c>
      <c r="C13" s="224">
        <v>2000</v>
      </c>
      <c r="D13" s="257">
        <v>1.64</v>
      </c>
      <c r="E13" s="226"/>
      <c r="F13" s="224"/>
      <c r="G13" s="224"/>
      <c r="H13" s="227"/>
      <c r="I13" s="645"/>
      <c r="K13" s="231" t="s">
        <v>1610</v>
      </c>
      <c r="L13" s="224">
        <v>2</v>
      </c>
      <c r="M13" s="224">
        <v>3000</v>
      </c>
      <c r="N13" s="321" t="s">
        <v>1287</v>
      </c>
      <c r="O13" s="554"/>
      <c r="P13" s="553"/>
      <c r="Q13" s="553"/>
      <c r="R13" s="555"/>
      <c r="S13" s="645"/>
    </row>
    <row r="14" spans="1:59" s="24" customFormat="1" ht="15.75">
      <c r="A14" s="231"/>
      <c r="B14" s="224"/>
      <c r="C14" s="224"/>
      <c r="D14" s="232"/>
      <c r="E14" s="258">
        <v>1.65</v>
      </c>
      <c r="F14" s="224">
        <v>6000</v>
      </c>
      <c r="G14" s="224">
        <v>2</v>
      </c>
      <c r="H14" s="227" t="s">
        <v>1304</v>
      </c>
      <c r="I14" s="645"/>
      <c r="K14" s="231"/>
      <c r="L14" s="224"/>
      <c r="M14" s="224"/>
      <c r="N14" s="232"/>
      <c r="O14" s="215" t="s">
        <v>1284</v>
      </c>
      <c r="P14" s="224">
        <v>1000</v>
      </c>
      <c r="Q14" s="224">
        <v>2</v>
      </c>
      <c r="R14" s="227" t="s">
        <v>1612</v>
      </c>
      <c r="S14" s="645"/>
    </row>
    <row r="15" spans="1:59" s="24" customFormat="1" ht="15.75">
      <c r="A15" s="231"/>
      <c r="B15" s="224"/>
      <c r="C15" s="224"/>
      <c r="D15" s="232"/>
      <c r="E15" s="258">
        <v>1.65</v>
      </c>
      <c r="F15" s="224">
        <v>8000</v>
      </c>
      <c r="G15" s="224">
        <v>2</v>
      </c>
      <c r="H15" s="227" t="s">
        <v>1305</v>
      </c>
      <c r="I15" s="645"/>
      <c r="K15" s="231"/>
      <c r="L15" s="224"/>
      <c r="M15" s="224"/>
      <c r="N15" s="232"/>
      <c r="O15" s="215" t="s">
        <v>1284</v>
      </c>
      <c r="P15" s="224" t="s">
        <v>123</v>
      </c>
      <c r="Q15" s="224">
        <v>2</v>
      </c>
      <c r="R15" s="227" t="s">
        <v>1613</v>
      </c>
      <c r="S15" s="645"/>
    </row>
    <row r="16" spans="1:59" s="24" customFormat="1" ht="15.75">
      <c r="A16" s="231"/>
      <c r="B16" s="224"/>
      <c r="C16" s="224"/>
      <c r="D16" s="232"/>
      <c r="E16" s="176" t="s">
        <v>674</v>
      </c>
      <c r="F16" s="224" t="s">
        <v>674</v>
      </c>
      <c r="G16" s="224" t="s">
        <v>674</v>
      </c>
      <c r="H16" s="227" t="s">
        <v>674</v>
      </c>
      <c r="I16" s="645"/>
      <c r="K16" s="231"/>
      <c r="L16" s="224"/>
      <c r="M16" s="224"/>
      <c r="N16" s="232"/>
      <c r="O16" s="258" t="s">
        <v>674</v>
      </c>
      <c r="P16" s="224" t="s">
        <v>674</v>
      </c>
      <c r="Q16" s="224" t="s">
        <v>674</v>
      </c>
      <c r="R16" s="227" t="s">
        <v>674</v>
      </c>
      <c r="S16" s="645"/>
    </row>
    <row r="17" spans="1:19" s="24" customFormat="1" ht="15.75">
      <c r="A17" s="231"/>
      <c r="B17" s="224"/>
      <c r="C17" s="224"/>
      <c r="D17" s="232"/>
      <c r="E17" s="176" t="s">
        <v>674</v>
      </c>
      <c r="F17" s="224" t="s">
        <v>674</v>
      </c>
      <c r="G17" s="224" t="s">
        <v>674</v>
      </c>
      <c r="H17" s="227" t="s">
        <v>674</v>
      </c>
      <c r="I17" s="645"/>
      <c r="K17" s="231"/>
      <c r="L17" s="224"/>
      <c r="M17" s="224"/>
      <c r="N17" s="232"/>
      <c r="O17" s="258" t="s">
        <v>674</v>
      </c>
      <c r="P17" s="224" t="s">
        <v>674</v>
      </c>
      <c r="Q17" s="224" t="s">
        <v>674</v>
      </c>
      <c r="R17" s="227" t="s">
        <v>674</v>
      </c>
      <c r="S17" s="645"/>
    </row>
    <row r="18" spans="1:19" s="24" customFormat="1" ht="15.75">
      <c r="A18" s="231"/>
      <c r="B18" s="224"/>
      <c r="C18" s="224"/>
      <c r="D18" s="232"/>
      <c r="E18" s="176">
        <v>1.72</v>
      </c>
      <c r="F18" s="224">
        <v>8000</v>
      </c>
      <c r="G18" s="224">
        <v>2</v>
      </c>
      <c r="H18" s="227" t="s">
        <v>1302</v>
      </c>
      <c r="I18" s="645"/>
      <c r="K18" s="231"/>
      <c r="L18" s="224"/>
      <c r="M18" s="224"/>
      <c r="N18" s="232"/>
      <c r="O18" s="258">
        <v>3.41</v>
      </c>
      <c r="P18" s="224">
        <v>6000</v>
      </c>
      <c r="Q18" s="224">
        <v>2</v>
      </c>
      <c r="R18" s="227" t="s">
        <v>1307</v>
      </c>
      <c r="S18" s="645"/>
    </row>
    <row r="19" spans="1:19" s="24" customFormat="1" thickBot="1">
      <c r="A19" s="228"/>
      <c r="B19" s="229"/>
      <c r="C19" s="229"/>
      <c r="D19" s="230"/>
      <c r="E19" s="259">
        <v>1.72</v>
      </c>
      <c r="F19" s="229">
        <v>8000</v>
      </c>
      <c r="G19" s="229">
        <v>2</v>
      </c>
      <c r="H19" s="186" t="s">
        <v>1303</v>
      </c>
      <c r="I19" s="646"/>
      <c r="K19" s="228"/>
      <c r="L19" s="229"/>
      <c r="M19" s="229"/>
      <c r="N19" s="230"/>
      <c r="O19" s="260">
        <v>3.42</v>
      </c>
      <c r="P19" s="229">
        <v>4000</v>
      </c>
      <c r="Q19" s="229">
        <v>2</v>
      </c>
      <c r="R19" s="186" t="s">
        <v>1306</v>
      </c>
      <c r="S19" s="646"/>
    </row>
    <row r="20" spans="1:19" s="24" customFormat="1" ht="15.75"/>
    <row r="21" spans="1:19" s="24" customFormat="1" thickBot="1">
      <c r="A21" s="502" t="s">
        <v>466</v>
      </c>
      <c r="B21" s="502"/>
      <c r="C21" s="502"/>
      <c r="D21" s="502"/>
      <c r="E21" s="502"/>
      <c r="F21" s="502"/>
      <c r="G21" s="502"/>
      <c r="H21" s="502"/>
      <c r="I21" s="502"/>
      <c r="J21" s="502"/>
      <c r="K21" s="502"/>
      <c r="L21" s="502"/>
      <c r="M21" s="502"/>
    </row>
    <row r="22" spans="1:19" s="24" customFormat="1" thickBot="1">
      <c r="A22" s="538" t="s">
        <v>212</v>
      </c>
      <c r="B22" s="539"/>
      <c r="C22" s="539"/>
      <c r="D22" s="539"/>
      <c r="E22" s="539"/>
      <c r="F22" s="539"/>
      <c r="G22" s="539"/>
      <c r="H22" s="540"/>
      <c r="J22" s="221"/>
      <c r="K22" s="538" t="s">
        <v>105</v>
      </c>
      <c r="L22" s="539"/>
      <c r="M22" s="539"/>
      <c r="N22" s="539"/>
      <c r="O22" s="539"/>
      <c r="P22" s="539"/>
      <c r="Q22" s="539"/>
      <c r="R22" s="540"/>
    </row>
    <row r="23" spans="1:19" s="24" customFormat="1" ht="32.25" thickBot="1">
      <c r="A23" s="541" t="s">
        <v>116</v>
      </c>
      <c r="B23" s="542"/>
      <c r="C23" s="542"/>
      <c r="D23" s="543"/>
      <c r="E23" s="544" t="s">
        <v>119</v>
      </c>
      <c r="F23" s="542"/>
      <c r="G23" s="542"/>
      <c r="H23" s="545"/>
      <c r="I23" s="97" t="s">
        <v>675</v>
      </c>
      <c r="K23" s="541" t="s">
        <v>116</v>
      </c>
      <c r="L23" s="542"/>
      <c r="M23" s="542"/>
      <c r="N23" s="543"/>
      <c r="O23" s="544" t="s">
        <v>119</v>
      </c>
      <c r="P23" s="542"/>
      <c r="Q23" s="542"/>
      <c r="R23" s="545"/>
      <c r="S23" s="261" t="s">
        <v>676</v>
      </c>
    </row>
    <row r="24" spans="1:19" s="119" customFormat="1" ht="64.5" thickBot="1">
      <c r="A24" s="115" t="s">
        <v>127</v>
      </c>
      <c r="B24" s="116" t="s">
        <v>128</v>
      </c>
      <c r="C24" s="116" t="s">
        <v>110</v>
      </c>
      <c r="D24" s="116" t="s">
        <v>129</v>
      </c>
      <c r="E24" s="117" t="s">
        <v>129</v>
      </c>
      <c r="F24" s="116" t="s">
        <v>110</v>
      </c>
      <c r="G24" s="116" t="s">
        <v>128</v>
      </c>
      <c r="H24" s="118" t="s">
        <v>127</v>
      </c>
      <c r="I24" s="251" t="s">
        <v>635</v>
      </c>
      <c r="K24" s="115" t="s">
        <v>127</v>
      </c>
      <c r="L24" s="116" t="s">
        <v>128</v>
      </c>
      <c r="M24" s="116" t="s">
        <v>110</v>
      </c>
      <c r="N24" s="116" t="s">
        <v>129</v>
      </c>
      <c r="O24" s="117" t="s">
        <v>129</v>
      </c>
      <c r="P24" s="116" t="s">
        <v>110</v>
      </c>
      <c r="Q24" s="116" t="s">
        <v>128</v>
      </c>
      <c r="R24" s="118" t="s">
        <v>127</v>
      </c>
      <c r="S24" s="251" t="s">
        <v>635</v>
      </c>
    </row>
    <row r="25" spans="1:19" s="119" customFormat="1" ht="15.75">
      <c r="A25" s="236"/>
      <c r="B25" s="233"/>
      <c r="C25" s="177"/>
      <c r="D25" s="233"/>
      <c r="E25" s="173"/>
      <c r="F25" s="172"/>
      <c r="G25" s="172"/>
      <c r="H25" s="235"/>
      <c r="I25" s="641"/>
      <c r="K25" s="236">
        <v>1</v>
      </c>
      <c r="L25" s="233">
        <v>6000</v>
      </c>
      <c r="M25" s="177">
        <v>3.25</v>
      </c>
      <c r="N25" s="233">
        <v>9</v>
      </c>
      <c r="O25" s="173"/>
      <c r="P25" s="172"/>
      <c r="Q25" s="172"/>
      <c r="R25" s="235"/>
      <c r="S25" s="641"/>
    </row>
    <row r="26" spans="1:19" s="119" customFormat="1" ht="15.75">
      <c r="A26" s="236">
        <v>1</v>
      </c>
      <c r="B26" s="233">
        <v>8000</v>
      </c>
      <c r="C26" s="177">
        <v>1.57</v>
      </c>
      <c r="D26" s="233">
        <v>7</v>
      </c>
      <c r="E26" s="173"/>
      <c r="F26" s="172"/>
      <c r="G26" s="172"/>
      <c r="H26" s="235"/>
      <c r="I26" s="642"/>
      <c r="K26" s="236">
        <v>2</v>
      </c>
      <c r="L26" s="233">
        <v>10000</v>
      </c>
      <c r="M26" s="177">
        <v>3.26</v>
      </c>
      <c r="N26" s="233">
        <v>8</v>
      </c>
      <c r="O26" s="173"/>
      <c r="P26" s="172"/>
      <c r="Q26" s="172"/>
      <c r="R26" s="235"/>
      <c r="S26" s="642"/>
    </row>
    <row r="27" spans="1:19" s="119" customFormat="1" ht="15.75">
      <c r="A27" s="236">
        <v>6</v>
      </c>
      <c r="B27" s="233">
        <v>46000</v>
      </c>
      <c r="C27" s="177">
        <v>1.58</v>
      </c>
      <c r="D27" s="233">
        <v>6</v>
      </c>
      <c r="E27" s="173"/>
      <c r="F27" s="172"/>
      <c r="G27" s="172"/>
      <c r="H27" s="235"/>
      <c r="I27" s="642"/>
      <c r="K27" s="236">
        <v>1</v>
      </c>
      <c r="L27" s="233">
        <v>2000</v>
      </c>
      <c r="M27" s="177">
        <v>3.27</v>
      </c>
      <c r="N27" s="233">
        <v>7</v>
      </c>
      <c r="O27" s="173"/>
      <c r="P27" s="172"/>
      <c r="Q27" s="172"/>
      <c r="R27" s="235"/>
      <c r="S27" s="642"/>
    </row>
    <row r="28" spans="1:19" s="119" customFormat="1" ht="15.75">
      <c r="A28" s="236">
        <v>13</v>
      </c>
      <c r="B28" s="233">
        <v>140000</v>
      </c>
      <c r="C28" s="177">
        <v>1.6</v>
      </c>
      <c r="D28" s="233">
        <v>5</v>
      </c>
      <c r="E28" s="173"/>
      <c r="F28" s="172"/>
      <c r="G28" s="172"/>
      <c r="H28" s="235"/>
      <c r="I28" s="642"/>
      <c r="K28" s="236">
        <v>4</v>
      </c>
      <c r="L28" s="233">
        <v>22000</v>
      </c>
      <c r="M28" s="177">
        <v>3.28</v>
      </c>
      <c r="N28" s="233">
        <v>6</v>
      </c>
      <c r="O28" s="173"/>
      <c r="P28" s="172"/>
      <c r="Q28" s="172"/>
      <c r="R28" s="235"/>
      <c r="S28" s="642"/>
    </row>
    <row r="29" spans="1:19" s="119" customFormat="1" ht="15.75">
      <c r="A29" s="236">
        <v>20</v>
      </c>
      <c r="B29" s="233">
        <v>164000</v>
      </c>
      <c r="C29" s="177">
        <v>1.61</v>
      </c>
      <c r="D29" s="233">
        <v>4</v>
      </c>
      <c r="E29" s="173"/>
      <c r="F29" s="172"/>
      <c r="G29" s="172"/>
      <c r="H29" s="235"/>
      <c r="I29" s="642"/>
      <c r="K29" s="236">
        <v>6</v>
      </c>
      <c r="L29" s="233">
        <v>25000</v>
      </c>
      <c r="M29" s="177">
        <v>3.29</v>
      </c>
      <c r="N29" s="233">
        <v>5</v>
      </c>
      <c r="O29" s="173"/>
      <c r="P29" s="172"/>
      <c r="Q29" s="172"/>
      <c r="R29" s="235"/>
      <c r="S29" s="642"/>
    </row>
    <row r="30" spans="1:19" s="119" customFormat="1" ht="15.75">
      <c r="A30" s="236">
        <v>32</v>
      </c>
      <c r="B30" s="233">
        <v>252000</v>
      </c>
      <c r="C30" s="177">
        <v>1.62</v>
      </c>
      <c r="D30" s="233">
        <v>3</v>
      </c>
      <c r="E30" s="173"/>
      <c r="F30" s="172"/>
      <c r="G30" s="172"/>
      <c r="H30" s="235"/>
      <c r="I30" s="642"/>
      <c r="K30" s="236">
        <v>16</v>
      </c>
      <c r="L30" s="233">
        <v>60000</v>
      </c>
      <c r="M30" s="177">
        <v>3.3</v>
      </c>
      <c r="N30" s="233">
        <v>4</v>
      </c>
      <c r="O30" s="173"/>
      <c r="P30" s="172"/>
      <c r="Q30" s="172"/>
      <c r="R30" s="235"/>
      <c r="S30" s="642"/>
    </row>
    <row r="31" spans="1:19" s="119" customFormat="1" ht="15.75">
      <c r="A31" s="236">
        <v>37</v>
      </c>
      <c r="B31" s="233">
        <v>344000</v>
      </c>
      <c r="C31" s="177">
        <v>1.63</v>
      </c>
      <c r="D31" s="233">
        <v>2</v>
      </c>
      <c r="E31" s="173"/>
      <c r="F31" s="172"/>
      <c r="G31" s="172"/>
      <c r="H31" s="235"/>
      <c r="I31" s="642"/>
      <c r="K31" s="236">
        <v>37</v>
      </c>
      <c r="L31" s="233">
        <v>187000</v>
      </c>
      <c r="M31" s="177">
        <v>3.31</v>
      </c>
      <c r="N31" s="233">
        <v>3</v>
      </c>
      <c r="O31" s="173"/>
      <c r="P31" s="172"/>
      <c r="Q31" s="172"/>
      <c r="R31" s="235"/>
      <c r="S31" s="642"/>
    </row>
    <row r="32" spans="1:19" s="119" customFormat="1" ht="15.75">
      <c r="A32" s="236">
        <v>25</v>
      </c>
      <c r="B32" s="233">
        <v>226000</v>
      </c>
      <c r="C32" s="177">
        <v>1.64</v>
      </c>
      <c r="D32" s="233">
        <v>1</v>
      </c>
      <c r="E32" s="173"/>
      <c r="F32" s="172"/>
      <c r="G32" s="172"/>
      <c r="H32" s="235"/>
      <c r="I32" s="642"/>
      <c r="K32" s="236">
        <v>33</v>
      </c>
      <c r="L32" s="233">
        <v>131000</v>
      </c>
      <c r="M32" s="177">
        <v>3.32</v>
      </c>
      <c r="N32" s="233">
        <v>2</v>
      </c>
      <c r="O32" s="173"/>
      <c r="P32" s="172"/>
      <c r="Q32" s="172"/>
      <c r="R32" s="235"/>
      <c r="S32" s="642"/>
    </row>
    <row r="33" spans="1:19" s="119" customFormat="1" ht="15.75">
      <c r="A33" s="236"/>
      <c r="B33" s="233"/>
      <c r="C33" s="177"/>
      <c r="D33" s="233"/>
      <c r="E33" s="173" t="s">
        <v>94</v>
      </c>
      <c r="F33" s="177">
        <v>1.65</v>
      </c>
      <c r="G33" s="233">
        <v>358000</v>
      </c>
      <c r="H33" s="234">
        <v>40</v>
      </c>
      <c r="I33" s="642"/>
      <c r="K33" s="236">
        <v>31</v>
      </c>
      <c r="L33" s="233">
        <v>122000</v>
      </c>
      <c r="M33" s="177">
        <v>3.33</v>
      </c>
      <c r="N33" s="233">
        <v>1</v>
      </c>
      <c r="O33" s="173"/>
      <c r="P33" s="172"/>
      <c r="Q33" s="172"/>
      <c r="R33" s="235"/>
      <c r="S33" s="642"/>
    </row>
    <row r="34" spans="1:19" s="119" customFormat="1" ht="15.75">
      <c r="A34" s="236"/>
      <c r="B34" s="233"/>
      <c r="C34" s="177"/>
      <c r="D34" s="233"/>
      <c r="E34" s="173" t="s">
        <v>99</v>
      </c>
      <c r="F34" s="177">
        <v>1.66</v>
      </c>
      <c r="G34" s="233">
        <v>506000</v>
      </c>
      <c r="H34" s="234">
        <v>53</v>
      </c>
      <c r="I34" s="642"/>
      <c r="K34" s="171"/>
      <c r="L34" s="172"/>
      <c r="M34" s="172"/>
      <c r="N34" s="172"/>
      <c r="O34" s="173" t="s">
        <v>94</v>
      </c>
      <c r="P34" s="177">
        <v>3.34</v>
      </c>
      <c r="Q34" s="233">
        <v>88000</v>
      </c>
      <c r="R34" s="234">
        <v>21</v>
      </c>
      <c r="S34" s="642"/>
    </row>
    <row r="35" spans="1:19" s="119" customFormat="1" ht="15.75">
      <c r="A35" s="236"/>
      <c r="B35" s="233"/>
      <c r="C35" s="177"/>
      <c r="D35" s="233"/>
      <c r="E35" s="173" t="s">
        <v>95</v>
      </c>
      <c r="F35" s="177">
        <v>1.67</v>
      </c>
      <c r="G35" s="233">
        <v>194000</v>
      </c>
      <c r="H35" s="234">
        <v>24</v>
      </c>
      <c r="I35" s="642"/>
      <c r="K35" s="171"/>
      <c r="L35" s="172"/>
      <c r="M35" s="172"/>
      <c r="N35" s="172"/>
      <c r="O35" s="173" t="s">
        <v>99</v>
      </c>
      <c r="P35" s="177">
        <v>3.35</v>
      </c>
      <c r="Q35" s="233">
        <v>205000</v>
      </c>
      <c r="R35" s="234">
        <v>47</v>
      </c>
      <c r="S35" s="642"/>
    </row>
    <row r="36" spans="1:19" s="119" customFormat="1" ht="15.75">
      <c r="A36" s="236"/>
      <c r="B36" s="233"/>
      <c r="C36" s="177"/>
      <c r="D36" s="233"/>
      <c r="E36" s="173" t="s">
        <v>102</v>
      </c>
      <c r="F36" s="177">
        <v>1.68</v>
      </c>
      <c r="G36" s="233">
        <v>100000</v>
      </c>
      <c r="H36" s="234">
        <v>13</v>
      </c>
      <c r="I36" s="642"/>
      <c r="K36" s="171"/>
      <c r="L36" s="172"/>
      <c r="M36" s="172"/>
      <c r="N36" s="172"/>
      <c r="O36" s="173" t="s">
        <v>95</v>
      </c>
      <c r="P36" s="177">
        <v>3.36</v>
      </c>
      <c r="Q36" s="233">
        <v>106000</v>
      </c>
      <c r="R36" s="234">
        <v>21</v>
      </c>
      <c r="S36" s="642"/>
    </row>
    <row r="37" spans="1:19" s="119" customFormat="1" ht="15.75">
      <c r="A37" s="236"/>
      <c r="B37" s="233"/>
      <c r="C37" s="177"/>
      <c r="D37" s="233"/>
      <c r="E37" s="173" t="s">
        <v>101</v>
      </c>
      <c r="F37" s="177">
        <v>1.69</v>
      </c>
      <c r="G37" s="233">
        <v>76000</v>
      </c>
      <c r="H37" s="234">
        <v>10</v>
      </c>
      <c r="I37" s="642"/>
      <c r="K37" s="171"/>
      <c r="L37" s="172"/>
      <c r="M37" s="172"/>
      <c r="N37" s="172"/>
      <c r="O37" s="173" t="s">
        <v>102</v>
      </c>
      <c r="P37" s="177">
        <v>3.37</v>
      </c>
      <c r="Q37" s="233">
        <v>57000</v>
      </c>
      <c r="R37" s="234">
        <v>16</v>
      </c>
      <c r="S37" s="642"/>
    </row>
    <row r="38" spans="1:19" s="119" customFormat="1" ht="15.75">
      <c r="A38" s="236"/>
      <c r="B38" s="233"/>
      <c r="C38" s="177"/>
      <c r="D38" s="233"/>
      <c r="E38" s="173" t="s">
        <v>130</v>
      </c>
      <c r="F38" s="177">
        <v>1.7</v>
      </c>
      <c r="G38" s="233">
        <v>26000</v>
      </c>
      <c r="H38" s="234">
        <v>3</v>
      </c>
      <c r="I38" s="642"/>
      <c r="K38" s="171"/>
      <c r="L38" s="172"/>
      <c r="M38" s="172"/>
      <c r="N38" s="172"/>
      <c r="O38" s="173" t="s">
        <v>101</v>
      </c>
      <c r="P38" s="177">
        <v>3.38</v>
      </c>
      <c r="Q38" s="233">
        <v>36000</v>
      </c>
      <c r="R38" s="234">
        <v>10</v>
      </c>
      <c r="S38" s="642"/>
    </row>
    <row r="39" spans="1:19" s="119" customFormat="1" ht="15.75">
      <c r="A39" s="236"/>
      <c r="B39" s="233"/>
      <c r="C39" s="177"/>
      <c r="D39" s="233"/>
      <c r="E39" s="173" t="s">
        <v>100</v>
      </c>
      <c r="F39" s="177">
        <v>1.71</v>
      </c>
      <c r="G39" s="233">
        <v>26000</v>
      </c>
      <c r="H39" s="234">
        <v>4</v>
      </c>
      <c r="I39" s="642"/>
      <c r="K39" s="171"/>
      <c r="L39" s="172"/>
      <c r="M39" s="172"/>
      <c r="N39" s="172"/>
      <c r="O39" s="173" t="s">
        <v>130</v>
      </c>
      <c r="P39" s="177">
        <v>3.39</v>
      </c>
      <c r="Q39" s="233">
        <v>10000</v>
      </c>
      <c r="R39" s="234">
        <v>2</v>
      </c>
      <c r="S39" s="642"/>
    </row>
    <row r="40" spans="1:19" s="119" customFormat="1" ht="15.75">
      <c r="A40" s="236"/>
      <c r="B40" s="233"/>
      <c r="C40" s="177"/>
      <c r="D40" s="233"/>
      <c r="E40" s="173" t="s">
        <v>103</v>
      </c>
      <c r="F40" s="177">
        <v>1.72</v>
      </c>
      <c r="G40" s="233">
        <v>16000</v>
      </c>
      <c r="H40" s="234">
        <v>2</v>
      </c>
      <c r="I40" s="642"/>
      <c r="K40" s="171"/>
      <c r="L40" s="172"/>
      <c r="M40" s="172"/>
      <c r="N40" s="172"/>
      <c r="O40" s="173" t="s">
        <v>100</v>
      </c>
      <c r="P40" s="177">
        <v>3.4</v>
      </c>
      <c r="Q40" s="233">
        <v>15000</v>
      </c>
      <c r="R40" s="234">
        <v>3</v>
      </c>
      <c r="S40" s="642"/>
    </row>
    <row r="41" spans="1:19" s="24" customFormat="1" ht="15.75">
      <c r="A41" s="236"/>
      <c r="B41" s="233"/>
      <c r="C41" s="177"/>
      <c r="D41" s="233"/>
      <c r="E41" s="173"/>
      <c r="F41" s="177"/>
      <c r="G41" s="233"/>
      <c r="H41" s="234"/>
      <c r="I41" s="642"/>
      <c r="K41" s="236"/>
      <c r="L41" s="233"/>
      <c r="M41" s="120"/>
      <c r="N41" s="233"/>
      <c r="O41" s="173" t="s">
        <v>103</v>
      </c>
      <c r="P41" s="177">
        <v>3.41</v>
      </c>
      <c r="Q41" s="233">
        <v>13000</v>
      </c>
      <c r="R41" s="234">
        <v>3</v>
      </c>
      <c r="S41" s="642"/>
    </row>
    <row r="42" spans="1:19" s="24" customFormat="1" ht="15.75">
      <c r="A42" s="236"/>
      <c r="B42" s="233"/>
      <c r="C42" s="177"/>
      <c r="D42" s="233"/>
      <c r="E42" s="173"/>
      <c r="F42" s="177"/>
      <c r="G42" s="233"/>
      <c r="H42" s="234"/>
      <c r="I42" s="642"/>
      <c r="K42" s="231"/>
      <c r="L42" s="224"/>
      <c r="M42" s="108"/>
      <c r="N42" s="224"/>
      <c r="O42" s="173" t="s">
        <v>139</v>
      </c>
      <c r="P42" s="177">
        <v>3.42</v>
      </c>
      <c r="Q42" s="233">
        <v>4000</v>
      </c>
      <c r="R42" s="234">
        <v>1</v>
      </c>
      <c r="S42" s="642"/>
    </row>
    <row r="43" spans="1:19" s="24" customFormat="1" thickBot="1">
      <c r="A43" s="262"/>
      <c r="B43" s="246"/>
      <c r="C43" s="263"/>
      <c r="D43" s="246"/>
      <c r="E43" s="264"/>
      <c r="F43" s="246"/>
      <c r="G43" s="246"/>
      <c r="H43" s="247"/>
      <c r="I43" s="643"/>
      <c r="K43" s="262"/>
      <c r="L43" s="246"/>
      <c r="M43" s="265"/>
      <c r="N43" s="246"/>
      <c r="O43" s="264"/>
      <c r="P43" s="263"/>
      <c r="Q43" s="246"/>
      <c r="R43" s="247"/>
      <c r="S43" s="643"/>
    </row>
    <row r="44" spans="1:19" s="24" customFormat="1" ht="15.75"/>
    <row r="45" spans="1:19" s="24" customFormat="1" thickBot="1">
      <c r="A45" s="502" t="s">
        <v>467</v>
      </c>
      <c r="B45" s="502"/>
      <c r="C45" s="502"/>
      <c r="D45" s="502"/>
      <c r="E45" s="502"/>
      <c r="F45" s="502"/>
      <c r="G45" s="502"/>
      <c r="H45" s="502"/>
      <c r="I45" s="502"/>
      <c r="J45" s="502"/>
      <c r="K45" s="502"/>
      <c r="L45" s="502"/>
      <c r="M45" s="502"/>
    </row>
    <row r="46" spans="1:19" s="24" customFormat="1" thickBot="1">
      <c r="A46" s="538" t="s">
        <v>212</v>
      </c>
      <c r="B46" s="539"/>
      <c r="C46" s="539"/>
      <c r="D46" s="539"/>
      <c r="E46" s="539"/>
      <c r="F46" s="539"/>
      <c r="G46" s="539"/>
      <c r="H46" s="540"/>
      <c r="K46" s="538" t="s">
        <v>105</v>
      </c>
      <c r="L46" s="539"/>
      <c r="M46" s="539"/>
      <c r="N46" s="539"/>
      <c r="O46" s="539"/>
      <c r="P46" s="539"/>
      <c r="Q46" s="539"/>
      <c r="R46" s="540"/>
    </row>
    <row r="47" spans="1:19" s="24" customFormat="1" ht="32.25" thickBot="1">
      <c r="A47" s="567" t="s">
        <v>116</v>
      </c>
      <c r="B47" s="568"/>
      <c r="C47" s="568"/>
      <c r="D47" s="569"/>
      <c r="E47" s="544" t="s">
        <v>119</v>
      </c>
      <c r="F47" s="542"/>
      <c r="G47" s="542"/>
      <c r="H47" s="545"/>
      <c r="I47" s="97" t="s">
        <v>675</v>
      </c>
      <c r="K47" s="567" t="s">
        <v>116</v>
      </c>
      <c r="L47" s="568"/>
      <c r="M47" s="568"/>
      <c r="N47" s="569"/>
      <c r="O47" s="544" t="s">
        <v>119</v>
      </c>
      <c r="P47" s="542"/>
      <c r="Q47" s="542"/>
      <c r="R47" s="545"/>
      <c r="S47" s="97" t="s">
        <v>676</v>
      </c>
    </row>
    <row r="48" spans="1:19" s="24" customFormat="1" ht="64.5" thickBot="1">
      <c r="A48" s="570" t="s">
        <v>125</v>
      </c>
      <c r="B48" s="571"/>
      <c r="C48" s="571"/>
      <c r="D48" s="571"/>
      <c r="E48" s="571" t="s">
        <v>125</v>
      </c>
      <c r="F48" s="571"/>
      <c r="G48" s="571"/>
      <c r="H48" s="572"/>
      <c r="I48" s="251" t="s">
        <v>635</v>
      </c>
      <c r="K48" s="570" t="s">
        <v>125</v>
      </c>
      <c r="L48" s="571"/>
      <c r="M48" s="571"/>
      <c r="N48" s="571"/>
      <c r="O48" s="571" t="s">
        <v>125</v>
      </c>
      <c r="P48" s="571"/>
      <c r="Q48" s="571"/>
      <c r="R48" s="572"/>
      <c r="S48" s="251" t="s">
        <v>635</v>
      </c>
    </row>
    <row r="49" spans="1:19" s="24" customFormat="1" ht="15.75">
      <c r="A49" s="556">
        <v>3440</v>
      </c>
      <c r="B49" s="557"/>
      <c r="C49" s="557"/>
      <c r="D49" s="558"/>
      <c r="E49" s="556"/>
      <c r="F49" s="557"/>
      <c r="G49" s="557"/>
      <c r="H49" s="639"/>
      <c r="I49" s="641"/>
      <c r="K49" s="556">
        <v>3440</v>
      </c>
      <c r="L49" s="557" t="s">
        <v>684</v>
      </c>
      <c r="M49" s="557" t="s">
        <v>684</v>
      </c>
      <c r="N49" s="558" t="s">
        <v>684</v>
      </c>
      <c r="O49" s="226"/>
      <c r="P49" s="224"/>
      <c r="Q49" s="224"/>
      <c r="R49" s="227"/>
      <c r="S49" s="641"/>
    </row>
    <row r="50" spans="1:19" s="24" customFormat="1" ht="15.75">
      <c r="A50" s="556">
        <v>7387</v>
      </c>
      <c r="B50" s="557"/>
      <c r="C50" s="557"/>
      <c r="D50" s="558"/>
      <c r="E50" s="556"/>
      <c r="F50" s="557"/>
      <c r="G50" s="557"/>
      <c r="H50" s="639"/>
      <c r="I50" s="642"/>
      <c r="K50" s="556">
        <v>3440</v>
      </c>
      <c r="L50" s="557" t="s">
        <v>685</v>
      </c>
      <c r="M50" s="557" t="s">
        <v>685</v>
      </c>
      <c r="N50" s="558" t="s">
        <v>685</v>
      </c>
      <c r="O50" s="226"/>
      <c r="P50" s="224"/>
      <c r="Q50" s="224"/>
      <c r="R50" s="227"/>
      <c r="S50" s="642"/>
    </row>
    <row r="51" spans="1:19" s="24" customFormat="1" ht="15.75">
      <c r="A51" s="556" t="s">
        <v>674</v>
      </c>
      <c r="B51" s="557"/>
      <c r="C51" s="557"/>
      <c r="D51" s="558"/>
      <c r="E51" s="556"/>
      <c r="F51" s="557"/>
      <c r="G51" s="557"/>
      <c r="H51" s="639"/>
      <c r="I51" s="642"/>
      <c r="K51" s="556" t="s">
        <v>674</v>
      </c>
      <c r="L51" s="557" t="s">
        <v>686</v>
      </c>
      <c r="M51" s="557" t="s">
        <v>686</v>
      </c>
      <c r="N51" s="558" t="s">
        <v>686</v>
      </c>
      <c r="O51" s="226"/>
      <c r="P51" s="224"/>
      <c r="Q51" s="224"/>
      <c r="R51" s="227"/>
      <c r="S51" s="642"/>
    </row>
    <row r="52" spans="1:19" s="24" customFormat="1" ht="15.75">
      <c r="A52" s="556" t="s">
        <v>674</v>
      </c>
      <c r="B52" s="557"/>
      <c r="C52" s="557"/>
      <c r="D52" s="558"/>
      <c r="E52" s="556"/>
      <c r="F52" s="557"/>
      <c r="G52" s="557"/>
      <c r="H52" s="639"/>
      <c r="I52" s="642"/>
      <c r="K52" s="556" t="s">
        <v>674</v>
      </c>
      <c r="L52" s="557" t="s">
        <v>687</v>
      </c>
      <c r="M52" s="557" t="s">
        <v>687</v>
      </c>
      <c r="N52" s="558" t="s">
        <v>687</v>
      </c>
      <c r="O52" s="226"/>
      <c r="P52" s="224"/>
      <c r="Q52" s="224"/>
      <c r="R52" s="227"/>
      <c r="S52" s="642"/>
    </row>
    <row r="53" spans="1:19" s="24" customFormat="1" ht="15.75">
      <c r="A53" s="556">
        <v>7387</v>
      </c>
      <c r="B53" s="557"/>
      <c r="C53" s="557"/>
      <c r="D53" s="558"/>
      <c r="E53" s="556"/>
      <c r="F53" s="557"/>
      <c r="G53" s="557"/>
      <c r="H53" s="639"/>
      <c r="I53" s="642"/>
      <c r="K53" s="556">
        <v>7387</v>
      </c>
      <c r="L53" s="557" t="s">
        <v>689</v>
      </c>
      <c r="M53" s="557" t="s">
        <v>689</v>
      </c>
      <c r="N53" s="558" t="s">
        <v>689</v>
      </c>
      <c r="O53" s="226"/>
      <c r="P53" s="224"/>
      <c r="Q53" s="224"/>
      <c r="R53" s="227"/>
      <c r="S53" s="642"/>
    </row>
    <row r="54" spans="1:19" s="24" customFormat="1" ht="15.75">
      <c r="A54" s="556">
        <v>3440</v>
      </c>
      <c r="B54" s="557"/>
      <c r="C54" s="557"/>
      <c r="D54" s="558"/>
      <c r="E54" s="556"/>
      <c r="F54" s="557"/>
      <c r="G54" s="557"/>
      <c r="H54" s="639"/>
      <c r="I54" s="642"/>
      <c r="K54" s="556">
        <v>7387</v>
      </c>
      <c r="L54" s="557" t="s">
        <v>690</v>
      </c>
      <c r="M54" s="557" t="s">
        <v>690</v>
      </c>
      <c r="N54" s="558" t="s">
        <v>690</v>
      </c>
      <c r="O54" s="556"/>
      <c r="P54" s="557"/>
      <c r="Q54" s="557"/>
      <c r="R54" s="639"/>
      <c r="S54" s="642"/>
    </row>
    <row r="55" spans="1:19" s="24" customFormat="1" ht="15.75">
      <c r="A55" s="231"/>
      <c r="B55" s="224"/>
      <c r="C55" s="224"/>
      <c r="D55" s="232"/>
      <c r="E55" s="556">
        <v>7387</v>
      </c>
      <c r="F55" s="557"/>
      <c r="G55" s="557"/>
      <c r="H55" s="639"/>
      <c r="I55" s="642"/>
      <c r="K55" s="231"/>
      <c r="L55" s="224"/>
      <c r="M55" s="224"/>
      <c r="N55" s="232"/>
      <c r="O55" s="556">
        <v>6770</v>
      </c>
      <c r="P55" s="557" t="s">
        <v>688</v>
      </c>
      <c r="Q55" s="557" t="s">
        <v>688</v>
      </c>
      <c r="R55" s="639" t="s">
        <v>688</v>
      </c>
      <c r="S55" s="642"/>
    </row>
    <row r="56" spans="1:19" s="24" customFormat="1" ht="15.75">
      <c r="A56" s="231"/>
      <c r="B56" s="224"/>
      <c r="C56" s="224"/>
      <c r="D56" s="232"/>
      <c r="E56" s="556">
        <v>3177</v>
      </c>
      <c r="F56" s="557" t="s">
        <v>691</v>
      </c>
      <c r="G56" s="557" t="s">
        <v>691</v>
      </c>
      <c r="H56" s="639" t="s">
        <v>691</v>
      </c>
      <c r="I56" s="642"/>
      <c r="K56" s="231"/>
      <c r="L56" s="224"/>
      <c r="M56" s="224"/>
      <c r="N56" s="232"/>
      <c r="O56" s="556">
        <v>7387</v>
      </c>
      <c r="P56" s="557" t="s">
        <v>692</v>
      </c>
      <c r="Q56" s="557" t="s">
        <v>692</v>
      </c>
      <c r="R56" s="639" t="s">
        <v>692</v>
      </c>
      <c r="S56" s="642"/>
    </row>
    <row r="57" spans="1:19" s="24" customFormat="1" ht="15.75">
      <c r="A57" s="231"/>
      <c r="B57" s="224"/>
      <c r="C57" s="224"/>
      <c r="D57" s="232"/>
      <c r="E57" s="556" t="s">
        <v>674</v>
      </c>
      <c r="F57" s="557" t="s">
        <v>693</v>
      </c>
      <c r="G57" s="557" t="s">
        <v>693</v>
      </c>
      <c r="H57" s="639" t="s">
        <v>693</v>
      </c>
      <c r="I57" s="642"/>
      <c r="K57" s="231"/>
      <c r="L57" s="224"/>
      <c r="M57" s="224"/>
      <c r="N57" s="232"/>
      <c r="O57" s="556" t="s">
        <v>674</v>
      </c>
      <c r="P57" s="557" t="s">
        <v>686</v>
      </c>
      <c r="Q57" s="557" t="s">
        <v>686</v>
      </c>
      <c r="R57" s="639" t="s">
        <v>686</v>
      </c>
      <c r="S57" s="642"/>
    </row>
    <row r="58" spans="1:19" s="24" customFormat="1" ht="15.75">
      <c r="A58" s="231"/>
      <c r="B58" s="224"/>
      <c r="C58" s="224"/>
      <c r="D58" s="232"/>
      <c r="E58" s="556" t="s">
        <v>674</v>
      </c>
      <c r="F58" s="557" t="s">
        <v>694</v>
      </c>
      <c r="G58" s="557" t="s">
        <v>694</v>
      </c>
      <c r="H58" s="639" t="s">
        <v>694</v>
      </c>
      <c r="I58" s="642"/>
      <c r="K58" s="231"/>
      <c r="L58" s="224"/>
      <c r="M58" s="224"/>
      <c r="N58" s="232"/>
      <c r="O58" s="556" t="s">
        <v>674</v>
      </c>
      <c r="P58" s="557" t="s">
        <v>695</v>
      </c>
      <c r="Q58" s="557" t="s">
        <v>695</v>
      </c>
      <c r="R58" s="639" t="s">
        <v>695</v>
      </c>
      <c r="S58" s="642"/>
    </row>
    <row r="59" spans="1:19" s="24" customFormat="1" ht="15.75">
      <c r="A59" s="556"/>
      <c r="B59" s="557"/>
      <c r="C59" s="557"/>
      <c r="D59" s="558"/>
      <c r="E59" s="556">
        <v>1096</v>
      </c>
      <c r="F59" s="557" t="s">
        <v>696</v>
      </c>
      <c r="G59" s="557" t="s">
        <v>696</v>
      </c>
      <c r="H59" s="639" t="s">
        <v>696</v>
      </c>
      <c r="I59" s="642"/>
      <c r="K59" s="556"/>
      <c r="L59" s="557"/>
      <c r="M59" s="557"/>
      <c r="N59" s="558"/>
      <c r="O59" s="556">
        <v>3439</v>
      </c>
      <c r="P59" s="557" t="s">
        <v>697</v>
      </c>
      <c r="Q59" s="557" t="s">
        <v>697</v>
      </c>
      <c r="R59" s="639" t="s">
        <v>697</v>
      </c>
      <c r="S59" s="642"/>
    </row>
    <row r="60" spans="1:19" s="24" customFormat="1" thickBot="1">
      <c r="A60" s="559"/>
      <c r="B60" s="560"/>
      <c r="C60" s="560"/>
      <c r="D60" s="561"/>
      <c r="E60" s="559">
        <v>4082</v>
      </c>
      <c r="F60" s="560" t="s">
        <v>698</v>
      </c>
      <c r="G60" s="560" t="s">
        <v>698</v>
      </c>
      <c r="H60" s="640" t="s">
        <v>698</v>
      </c>
      <c r="I60" s="643"/>
      <c r="K60" s="559"/>
      <c r="L60" s="560"/>
      <c r="M60" s="560"/>
      <c r="N60" s="561"/>
      <c r="O60" s="559">
        <v>7387</v>
      </c>
      <c r="P60" s="560" t="s">
        <v>699</v>
      </c>
      <c r="Q60" s="560" t="s">
        <v>699</v>
      </c>
      <c r="R60" s="640" t="s">
        <v>699</v>
      </c>
      <c r="S60" s="643"/>
    </row>
    <row r="61" spans="1:19" s="24" customFormat="1" ht="15.75"/>
    <row r="62" spans="1:19" s="24" customFormat="1" ht="15.75"/>
  </sheetData>
  <sheetProtection algorithmName="SHA-512" hashValue="zQog70KHuNMA88/FeIyjA3b8aw7q3ZxFgLwMOCj4DMxas5Fl3noGuFvo4F6mYGlt5yf4fqFsiQC9mrkiCaG8pg==" saltValue="cJVJ+bNnXDJhwVFRcZ8dsQ==" spinCount="100000" sheet="1" objects="1" scenarios="1"/>
  <mergeCells count="83">
    <mergeCell ref="A6:D6"/>
    <mergeCell ref="E6:H6"/>
    <mergeCell ref="K6:N6"/>
    <mergeCell ref="O6:R6"/>
    <mergeCell ref="A1:I1"/>
    <mergeCell ref="A2:M2"/>
    <mergeCell ref="N2:Q2"/>
    <mergeCell ref="AT2:AW2"/>
    <mergeCell ref="BD2:BG2"/>
    <mergeCell ref="A4:M4"/>
    <mergeCell ref="A5:H5"/>
    <mergeCell ref="K5:R5"/>
    <mergeCell ref="Z2:AC2"/>
    <mergeCell ref="AJ2:AM2"/>
    <mergeCell ref="E8:H8"/>
    <mergeCell ref="I8:I19"/>
    <mergeCell ref="O8:R8"/>
    <mergeCell ref="S8:S19"/>
    <mergeCell ref="E9:H9"/>
    <mergeCell ref="O9:R9"/>
    <mergeCell ref="E10:H10"/>
    <mergeCell ref="O10:R10"/>
    <mergeCell ref="E11:H11"/>
    <mergeCell ref="O11:R11"/>
    <mergeCell ref="O12:R12"/>
    <mergeCell ref="O13:R13"/>
    <mergeCell ref="A21:M21"/>
    <mergeCell ref="A22:H22"/>
    <mergeCell ref="K22:R22"/>
    <mergeCell ref="S25:S43"/>
    <mergeCell ref="A45:M45"/>
    <mergeCell ref="A23:D23"/>
    <mergeCell ref="E23:H23"/>
    <mergeCell ref="K23:N23"/>
    <mergeCell ref="O23:R23"/>
    <mergeCell ref="I25:I43"/>
    <mergeCell ref="A46:H46"/>
    <mergeCell ref="K46:R46"/>
    <mergeCell ref="A48:D48"/>
    <mergeCell ref="E48:H48"/>
    <mergeCell ref="K48:N48"/>
    <mergeCell ref="O48:R48"/>
    <mergeCell ref="A47:D47"/>
    <mergeCell ref="E47:H47"/>
    <mergeCell ref="K47:N47"/>
    <mergeCell ref="O47:R47"/>
    <mergeCell ref="A49:D49"/>
    <mergeCell ref="E49:H49"/>
    <mergeCell ref="I49:I60"/>
    <mergeCell ref="K49:N49"/>
    <mergeCell ref="A53:D53"/>
    <mergeCell ref="E53:H53"/>
    <mergeCell ref="E55:H55"/>
    <mergeCell ref="E56:H56"/>
    <mergeCell ref="A59:D59"/>
    <mergeCell ref="E59:H59"/>
    <mergeCell ref="K59:N59"/>
    <mergeCell ref="O55:R55"/>
    <mergeCell ref="S49:S60"/>
    <mergeCell ref="A50:D50"/>
    <mergeCell ref="E50:H50"/>
    <mergeCell ref="K50:N50"/>
    <mergeCell ref="A51:D51"/>
    <mergeCell ref="E51:H51"/>
    <mergeCell ref="K51:N51"/>
    <mergeCell ref="A52:D52"/>
    <mergeCell ref="E52:H52"/>
    <mergeCell ref="K52:N52"/>
    <mergeCell ref="K53:N53"/>
    <mergeCell ref="A54:D54"/>
    <mergeCell ref="E54:H54"/>
    <mergeCell ref="K54:N54"/>
    <mergeCell ref="O54:R54"/>
    <mergeCell ref="O56:R56"/>
    <mergeCell ref="E57:H57"/>
    <mergeCell ref="O57:R57"/>
    <mergeCell ref="E58:H58"/>
    <mergeCell ref="O58:R58"/>
    <mergeCell ref="O59:R59"/>
    <mergeCell ref="A60:D60"/>
    <mergeCell ref="E60:H60"/>
    <mergeCell ref="K60:N60"/>
    <mergeCell ref="O60:R60"/>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85" zoomScaleNormal="85" workbookViewId="0">
      <selection sqref="A1:F1"/>
    </sheetView>
  </sheetViews>
  <sheetFormatPr defaultRowHeight="16.5"/>
  <cols>
    <col min="1" max="1" width="22.85546875" style="17" bestFit="1" customWidth="1"/>
    <col min="2" max="2" width="16.140625" style="17" bestFit="1" customWidth="1"/>
    <col min="3" max="3" width="22.28515625" style="17" customWidth="1"/>
    <col min="4" max="4" width="16.140625" style="17" bestFit="1" customWidth="1"/>
    <col min="5" max="5" width="22.28515625" style="17" customWidth="1"/>
    <col min="6" max="6" width="16.140625" style="17" bestFit="1" customWidth="1"/>
    <col min="7" max="7" width="22.28515625" style="17" customWidth="1"/>
    <col min="8" max="8" width="16.85546875" style="17" bestFit="1" customWidth="1"/>
    <col min="9" max="16384" width="9.140625" style="17"/>
  </cols>
  <sheetData>
    <row r="1" spans="1:12" ht="18">
      <c r="A1" s="501" t="s">
        <v>700</v>
      </c>
      <c r="B1" s="501"/>
      <c r="C1" s="501"/>
      <c r="D1" s="501"/>
      <c r="E1" s="501"/>
      <c r="F1" s="501"/>
    </row>
    <row r="2" spans="1:12" ht="18">
      <c r="A2" s="237" t="s">
        <v>384</v>
      </c>
      <c r="B2" s="222"/>
      <c r="C2" s="222"/>
      <c r="D2" s="222"/>
      <c r="E2" s="222"/>
      <c r="F2" s="222"/>
    </row>
    <row r="3" spans="1:12" s="24" customFormat="1" ht="15.75">
      <c r="A3" s="502" t="s">
        <v>634</v>
      </c>
      <c r="B3" s="502"/>
      <c r="C3" s="502"/>
      <c r="D3" s="502"/>
      <c r="E3" s="502"/>
      <c r="F3" s="502"/>
      <c r="G3" s="502"/>
      <c r="H3" s="502"/>
      <c r="I3" s="502"/>
      <c r="J3" s="502"/>
      <c r="K3" s="502"/>
      <c r="L3" s="502"/>
    </row>
    <row r="5" spans="1:12" s="24" customFormat="1" thickBot="1">
      <c r="A5" s="18"/>
      <c r="B5" s="503" t="s">
        <v>104</v>
      </c>
      <c r="C5" s="504"/>
      <c r="D5" s="503" t="s">
        <v>105</v>
      </c>
      <c r="E5" s="504"/>
      <c r="F5" s="503" t="s">
        <v>106</v>
      </c>
      <c r="G5" s="504"/>
    </row>
    <row r="6" spans="1:12" s="24" customFormat="1" ht="64.5" thickBot="1">
      <c r="A6" s="27" t="s">
        <v>108</v>
      </c>
      <c r="B6" s="223" t="s">
        <v>109</v>
      </c>
      <c r="C6" s="251" t="s">
        <v>635</v>
      </c>
      <c r="D6" s="223" t="s">
        <v>109</v>
      </c>
      <c r="E6" s="251" t="s">
        <v>635</v>
      </c>
      <c r="F6" s="223" t="s">
        <v>109</v>
      </c>
      <c r="G6" s="251" t="s">
        <v>635</v>
      </c>
    </row>
    <row r="7" spans="1:12" s="24" customFormat="1" ht="15.75">
      <c r="A7" s="29" t="s">
        <v>232</v>
      </c>
      <c r="B7" s="28" t="s">
        <v>701</v>
      </c>
      <c r="C7" s="647"/>
      <c r="D7" s="254" t="s">
        <v>702</v>
      </c>
      <c r="E7" s="647"/>
      <c r="F7" s="254" t="s">
        <v>703</v>
      </c>
      <c r="G7" s="647"/>
    </row>
    <row r="8" spans="1:12" s="24" customFormat="1" ht="15.75">
      <c r="A8" s="30" t="s">
        <v>276</v>
      </c>
      <c r="B8" s="25" t="s">
        <v>1312</v>
      </c>
      <c r="C8" s="637"/>
      <c r="D8" s="25" t="s">
        <v>1317</v>
      </c>
      <c r="E8" s="637"/>
      <c r="F8" s="25" t="s">
        <v>1322</v>
      </c>
      <c r="G8" s="637"/>
    </row>
    <row r="9" spans="1:12" s="24" customFormat="1" ht="15.75">
      <c r="A9" s="30" t="s">
        <v>115</v>
      </c>
      <c r="B9" s="26" t="s">
        <v>1313</v>
      </c>
      <c r="C9" s="637"/>
      <c r="D9" s="26" t="s">
        <v>1318</v>
      </c>
      <c r="E9" s="637"/>
      <c r="F9" s="26" t="s">
        <v>1323</v>
      </c>
      <c r="G9" s="637"/>
    </row>
    <row r="10" spans="1:12" s="24" customFormat="1" ht="15.75">
      <c r="A10" s="30" t="s">
        <v>274</v>
      </c>
      <c r="B10" s="26" t="s">
        <v>1314</v>
      </c>
      <c r="C10" s="637"/>
      <c r="D10" s="26" t="s">
        <v>1319</v>
      </c>
      <c r="E10" s="637"/>
      <c r="F10" s="26" t="s">
        <v>1324</v>
      </c>
      <c r="G10" s="637"/>
    </row>
    <row r="11" spans="1:12" s="24" customFormat="1" ht="15.75">
      <c r="A11" s="30" t="s">
        <v>273</v>
      </c>
      <c r="B11" s="26" t="s">
        <v>1315</v>
      </c>
      <c r="C11" s="637"/>
      <c r="D11" s="26" t="s">
        <v>1320</v>
      </c>
      <c r="E11" s="637"/>
      <c r="F11" s="26" t="s">
        <v>1325</v>
      </c>
      <c r="G11" s="637"/>
    </row>
    <row r="12" spans="1:12" s="24" customFormat="1" ht="15.75">
      <c r="A12" s="30" t="s">
        <v>272</v>
      </c>
      <c r="B12" s="26" t="s">
        <v>1315</v>
      </c>
      <c r="C12" s="637"/>
      <c r="D12" s="26" t="s">
        <v>1319</v>
      </c>
      <c r="E12" s="637"/>
      <c r="F12" s="26" t="s">
        <v>1324</v>
      </c>
      <c r="G12" s="637"/>
    </row>
    <row r="13" spans="1:12" s="24" customFormat="1" ht="15.75">
      <c r="A13" s="30" t="s">
        <v>220</v>
      </c>
      <c r="B13" s="26" t="s">
        <v>1316</v>
      </c>
      <c r="C13" s="637"/>
      <c r="D13" s="26" t="s">
        <v>1321</v>
      </c>
      <c r="E13" s="637"/>
      <c r="F13" s="26" t="s">
        <v>1326</v>
      </c>
      <c r="G13" s="637"/>
    </row>
    <row r="14" spans="1:12" s="24" customFormat="1" ht="15.75">
      <c r="A14" s="30" t="s">
        <v>271</v>
      </c>
      <c r="B14" s="26" t="s">
        <v>86</v>
      </c>
      <c r="C14" s="637"/>
      <c r="D14" s="26" t="s">
        <v>86</v>
      </c>
      <c r="E14" s="637"/>
      <c r="F14" s="26" t="s">
        <v>86</v>
      </c>
      <c r="G14" s="637"/>
    </row>
    <row r="15" spans="1:12" s="24" customFormat="1" ht="15.75">
      <c r="A15" s="30" t="s">
        <v>270</v>
      </c>
      <c r="B15" s="26" t="s">
        <v>86</v>
      </c>
      <c r="C15" s="638"/>
      <c r="D15" s="26" t="s">
        <v>86</v>
      </c>
      <c r="E15" s="638"/>
      <c r="F15" s="26" t="s">
        <v>86</v>
      </c>
      <c r="G15" s="638"/>
    </row>
    <row r="16" spans="1:12" s="24" customFormat="1" ht="15.75"/>
  </sheetData>
  <sheetProtection algorithmName="SHA-512" hashValue="1Cv8l6TQS2yg4V0NbGBqqtFKpmwaRkMmSC5qzmOAsdHznBFLRFmPlz7If8GkPPcFvSpjmG0clevRWG+lTVJhZQ==" saltValue="64LMgxo7GLsKkqzGRWrLoA==" spinCount="100000" sheet="1" objects="1" scenarios="1"/>
  <mergeCells count="8">
    <mergeCell ref="C7:C15"/>
    <mergeCell ref="E7:E15"/>
    <mergeCell ref="G7:G15"/>
    <mergeCell ref="A1:F1"/>
    <mergeCell ref="A3:L3"/>
    <mergeCell ref="B5:C5"/>
    <mergeCell ref="D5:E5"/>
    <mergeCell ref="F5:G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2"/>
  <sheetViews>
    <sheetView zoomScale="85" zoomScaleNormal="85" workbookViewId="0">
      <selection activeCell="J16" sqref="J16"/>
    </sheetView>
  </sheetViews>
  <sheetFormatPr defaultColWidth="38" defaultRowHeight="16.5"/>
  <cols>
    <col min="1" max="1" width="25.7109375" style="17" customWidth="1"/>
    <col min="2" max="2" width="8.5703125" style="17" bestFit="1" customWidth="1"/>
    <col min="3" max="3" width="10.5703125" style="17" bestFit="1" customWidth="1"/>
    <col min="4" max="4" width="6.7109375" style="17" bestFit="1" customWidth="1"/>
    <col min="5" max="5" width="9.7109375" style="17" bestFit="1" customWidth="1"/>
    <col min="6" max="6" width="14.28515625" style="17" bestFit="1" customWidth="1"/>
    <col min="7" max="7" width="28.28515625" style="17" customWidth="1"/>
    <col min="8" max="8" width="11.7109375" style="17" customWidth="1"/>
    <col min="9" max="9" width="21.85546875" style="17" customWidth="1"/>
    <col min="10" max="10" width="8.5703125" style="17" bestFit="1" customWidth="1"/>
    <col min="11" max="11" width="10.5703125" style="17" bestFit="1" customWidth="1"/>
    <col min="12" max="12" width="6.7109375" style="17" bestFit="1" customWidth="1"/>
    <col min="13" max="13" width="9.7109375" style="17" bestFit="1" customWidth="1"/>
    <col min="14" max="14" width="14.28515625" style="17" bestFit="1" customWidth="1"/>
    <col min="15" max="15" width="28.28515625" style="17" customWidth="1"/>
    <col min="16" max="16384" width="38" style="17"/>
  </cols>
  <sheetData>
    <row r="1" spans="1:67" ht="18">
      <c r="A1" s="501" t="s">
        <v>705</v>
      </c>
      <c r="B1" s="501"/>
      <c r="C1" s="501"/>
      <c r="D1" s="501"/>
      <c r="E1" s="501"/>
      <c r="F1" s="501"/>
      <c r="G1" s="501"/>
      <c r="H1" s="501"/>
      <c r="I1" s="501"/>
      <c r="J1" s="501"/>
      <c r="K1" s="501"/>
      <c r="L1" s="501"/>
      <c r="M1" s="501"/>
    </row>
    <row r="2" spans="1:67" ht="18">
      <c r="A2" s="237" t="s">
        <v>706</v>
      </c>
      <c r="B2" s="222"/>
      <c r="C2" s="222"/>
      <c r="D2" s="222"/>
      <c r="E2" s="222"/>
      <c r="F2" s="222"/>
    </row>
    <row r="3" spans="1:67" s="24" customFormat="1" ht="15.75">
      <c r="A3" s="502" t="s">
        <v>707</v>
      </c>
      <c r="B3" s="502"/>
      <c r="C3" s="502"/>
      <c r="D3" s="502"/>
      <c r="E3" s="502"/>
      <c r="F3" s="502"/>
      <c r="G3" s="502"/>
      <c r="H3" s="502"/>
      <c r="I3" s="502"/>
      <c r="J3" s="502"/>
      <c r="K3" s="502"/>
      <c r="L3" s="502"/>
      <c r="M3" s="502"/>
      <c r="N3" s="502"/>
      <c r="O3" s="502"/>
      <c r="P3" s="502"/>
      <c r="Q3" s="502"/>
      <c r="X3" s="502"/>
      <c r="Y3" s="502"/>
      <c r="Z3" s="502"/>
      <c r="AA3" s="502"/>
      <c r="AH3" s="502"/>
      <c r="AI3" s="502"/>
      <c r="AJ3" s="502"/>
      <c r="AK3" s="502"/>
      <c r="AR3" s="502"/>
      <c r="AS3" s="502"/>
      <c r="AT3" s="502"/>
      <c r="AU3" s="502"/>
      <c r="BB3" s="502"/>
      <c r="BC3" s="502"/>
      <c r="BD3" s="502"/>
      <c r="BE3" s="502"/>
      <c r="BL3" s="502"/>
      <c r="BM3" s="502"/>
      <c r="BN3" s="502"/>
      <c r="BO3" s="502"/>
    </row>
    <row r="4" spans="1:67" ht="17.25" thickBot="1"/>
    <row r="5" spans="1:67" ht="17.25" thickBot="1">
      <c r="A5" s="538" t="s">
        <v>212</v>
      </c>
      <c r="B5" s="539"/>
      <c r="C5" s="539"/>
      <c r="D5" s="539"/>
      <c r="E5" s="539"/>
      <c r="F5" s="540"/>
      <c r="I5" s="538" t="s">
        <v>105</v>
      </c>
      <c r="J5" s="539"/>
      <c r="K5" s="539"/>
      <c r="L5" s="539"/>
      <c r="M5" s="539"/>
      <c r="N5" s="540"/>
    </row>
    <row r="6" spans="1:67" ht="33.75" thickBot="1">
      <c r="A6" s="651" t="s">
        <v>137</v>
      </c>
      <c r="B6" s="653" t="s">
        <v>144</v>
      </c>
      <c r="C6" s="653" t="s">
        <v>138</v>
      </c>
      <c r="D6" s="653" t="s">
        <v>110</v>
      </c>
      <c r="E6" s="655" t="s">
        <v>334</v>
      </c>
      <c r="F6" s="656" t="s">
        <v>145</v>
      </c>
      <c r="G6" s="266" t="s">
        <v>1327</v>
      </c>
      <c r="I6" s="651" t="s">
        <v>137</v>
      </c>
      <c r="J6" s="653" t="s">
        <v>144</v>
      </c>
      <c r="K6" s="653" t="s">
        <v>138</v>
      </c>
      <c r="L6" s="653" t="s">
        <v>110</v>
      </c>
      <c r="M6" s="655" t="s">
        <v>334</v>
      </c>
      <c r="N6" s="656" t="s">
        <v>145</v>
      </c>
      <c r="O6" s="266" t="s">
        <v>1332</v>
      </c>
    </row>
    <row r="7" spans="1:67" ht="66.75" thickBot="1">
      <c r="A7" s="652"/>
      <c r="B7" s="654"/>
      <c r="C7" s="654"/>
      <c r="D7" s="654"/>
      <c r="E7" s="654"/>
      <c r="F7" s="657"/>
      <c r="G7" s="267" t="s">
        <v>440</v>
      </c>
      <c r="I7" s="652"/>
      <c r="J7" s="654"/>
      <c r="K7" s="654"/>
      <c r="L7" s="654"/>
      <c r="M7" s="654"/>
      <c r="N7" s="657"/>
      <c r="O7" s="251" t="s">
        <v>635</v>
      </c>
    </row>
    <row r="8" spans="1:67">
      <c r="A8" s="268" t="s">
        <v>674</v>
      </c>
      <c r="B8" s="269" t="s">
        <v>674</v>
      </c>
      <c r="C8" s="269" t="s">
        <v>674</v>
      </c>
      <c r="D8" s="269" t="s">
        <v>674</v>
      </c>
      <c r="E8" s="269" t="s">
        <v>674</v>
      </c>
      <c r="F8" s="270" t="s">
        <v>674</v>
      </c>
      <c r="G8" s="648"/>
      <c r="I8" s="268" t="s">
        <v>674</v>
      </c>
      <c r="J8" s="269" t="s">
        <v>674</v>
      </c>
      <c r="K8" s="269" t="s">
        <v>674</v>
      </c>
      <c r="L8" s="269" t="s">
        <v>674</v>
      </c>
      <c r="M8" s="269" t="s">
        <v>674</v>
      </c>
      <c r="N8" s="270" t="s">
        <v>674</v>
      </c>
      <c r="O8" s="648"/>
    </row>
    <row r="9" spans="1:67">
      <c r="A9" s="268" t="s">
        <v>1856</v>
      </c>
      <c r="B9" s="269">
        <v>21</v>
      </c>
      <c r="C9" s="269" t="s">
        <v>86</v>
      </c>
      <c r="D9" s="269" t="s">
        <v>1338</v>
      </c>
      <c r="E9" s="269" t="s">
        <v>1330</v>
      </c>
      <c r="F9" s="270" t="s">
        <v>39</v>
      </c>
      <c r="G9" s="649"/>
      <c r="I9" s="268" t="s">
        <v>1858</v>
      </c>
      <c r="J9" s="269">
        <v>6</v>
      </c>
      <c r="K9" s="269" t="s">
        <v>86</v>
      </c>
      <c r="L9" s="275" t="s">
        <v>1642</v>
      </c>
      <c r="M9" s="269">
        <v>8000</v>
      </c>
      <c r="N9" s="270" t="s">
        <v>39</v>
      </c>
      <c r="O9" s="649"/>
    </row>
    <row r="10" spans="1:67">
      <c r="A10" s="271" t="s">
        <v>1857</v>
      </c>
      <c r="B10" s="272">
        <v>22</v>
      </c>
      <c r="C10" s="272" t="s">
        <v>90</v>
      </c>
      <c r="D10" s="273" t="s">
        <v>1338</v>
      </c>
      <c r="E10" s="272" t="s">
        <v>1328</v>
      </c>
      <c r="F10" s="274" t="s">
        <v>39</v>
      </c>
      <c r="G10" s="649"/>
      <c r="I10" s="271" t="s">
        <v>1859</v>
      </c>
      <c r="J10" s="272">
        <v>7</v>
      </c>
      <c r="K10" s="272">
        <v>0</v>
      </c>
      <c r="L10" s="275" t="s">
        <v>1333</v>
      </c>
      <c r="M10" s="272">
        <v>8000</v>
      </c>
      <c r="N10" s="274" t="s">
        <v>39</v>
      </c>
      <c r="O10" s="649"/>
    </row>
    <row r="11" spans="1:67">
      <c r="A11" s="268" t="s">
        <v>1857</v>
      </c>
      <c r="B11" s="275">
        <v>23</v>
      </c>
      <c r="C11" s="275" t="s">
        <v>86</v>
      </c>
      <c r="D11" s="269" t="s">
        <v>1338</v>
      </c>
      <c r="E11" s="275" t="s">
        <v>1091</v>
      </c>
      <c r="F11" s="276" t="s">
        <v>39</v>
      </c>
      <c r="G11" s="649"/>
      <c r="I11" s="268" t="s">
        <v>1860</v>
      </c>
      <c r="J11" s="275">
        <v>8</v>
      </c>
      <c r="K11" s="275">
        <v>0</v>
      </c>
      <c r="L11" s="275" t="s">
        <v>1333</v>
      </c>
      <c r="M11" s="275">
        <v>10000</v>
      </c>
      <c r="N11" s="276" t="s">
        <v>39</v>
      </c>
      <c r="O11" s="649"/>
    </row>
    <row r="12" spans="1:67">
      <c r="A12" s="268" t="s">
        <v>674</v>
      </c>
      <c r="B12" s="269" t="s">
        <v>674</v>
      </c>
      <c r="C12" s="269" t="s">
        <v>674</v>
      </c>
      <c r="D12" s="269" t="s">
        <v>674</v>
      </c>
      <c r="E12" s="269" t="s">
        <v>674</v>
      </c>
      <c r="F12" s="270" t="s">
        <v>674</v>
      </c>
      <c r="G12" s="650"/>
      <c r="I12" s="268" t="s">
        <v>674</v>
      </c>
      <c r="J12" s="269" t="s">
        <v>674</v>
      </c>
      <c r="K12" s="269" t="s">
        <v>674</v>
      </c>
      <c r="L12" s="269" t="s">
        <v>674</v>
      </c>
      <c r="M12" s="269" t="s">
        <v>674</v>
      </c>
      <c r="N12" s="270" t="s">
        <v>674</v>
      </c>
      <c r="O12" s="650"/>
    </row>
  </sheetData>
  <sheetProtection algorithmName="SHA-512" hashValue="qWwOop7ycpGPwY286uCJvFSSpX86dWQmedp+LILCcTD6VW0nK85n+LOLKNcwseNiRcgSZ2cczRP1F8H3JQSWsA==" saltValue="i5wmbDAYjv1v3e2pXOi/9Q==" spinCount="100000" sheet="1" objects="1" scenarios="1"/>
  <mergeCells count="24">
    <mergeCell ref="A1:M1"/>
    <mergeCell ref="A3:M3"/>
    <mergeCell ref="N3:Q3"/>
    <mergeCell ref="X3:AA3"/>
    <mergeCell ref="AH3:AK3"/>
    <mergeCell ref="BB3:BE3"/>
    <mergeCell ref="BL3:BO3"/>
    <mergeCell ref="A5:F5"/>
    <mergeCell ref="I5:N5"/>
    <mergeCell ref="A6:A7"/>
    <mergeCell ref="B6:B7"/>
    <mergeCell ref="C6:C7"/>
    <mergeCell ref="D6:D7"/>
    <mergeCell ref="E6:E7"/>
    <mergeCell ref="F6:F7"/>
    <mergeCell ref="AR3:AU3"/>
    <mergeCell ref="G8:G12"/>
    <mergeCell ref="O8:O12"/>
    <mergeCell ref="I6:I7"/>
    <mergeCell ref="J6:J7"/>
    <mergeCell ref="K6:K7"/>
    <mergeCell ref="L6:L7"/>
    <mergeCell ref="M6:M7"/>
    <mergeCell ref="N6:N7"/>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2"/>
  <sheetViews>
    <sheetView zoomScale="85" zoomScaleNormal="85" workbookViewId="0">
      <selection activeCell="M21" sqref="M21"/>
    </sheetView>
  </sheetViews>
  <sheetFormatPr defaultRowHeight="16.5"/>
  <cols>
    <col min="1" max="1" width="20.5703125" style="17" customWidth="1"/>
    <col min="2" max="2" width="8.5703125" style="17" bestFit="1" customWidth="1"/>
    <col min="3" max="3" width="10.5703125" style="17" bestFit="1" customWidth="1"/>
    <col min="4" max="4" width="6.7109375" style="17" bestFit="1" customWidth="1"/>
    <col min="5" max="5" width="9.7109375" style="17" bestFit="1" customWidth="1"/>
    <col min="6" max="6" width="11.85546875" style="17" bestFit="1" customWidth="1"/>
    <col min="7" max="7" width="20.5703125" style="17" customWidth="1"/>
    <col min="8" max="8" width="17.85546875" style="17" bestFit="1" customWidth="1"/>
    <col min="9" max="9" width="20.5703125" style="17" customWidth="1"/>
    <col min="10" max="10" width="8.5703125" style="17" bestFit="1" customWidth="1"/>
    <col min="11" max="11" width="10.5703125" style="17" bestFit="1" customWidth="1"/>
    <col min="12" max="12" width="6.7109375" style="17" bestFit="1" customWidth="1"/>
    <col min="13" max="13" width="16.85546875" style="17" bestFit="1" customWidth="1"/>
    <col min="14" max="14" width="11.85546875" style="17" bestFit="1" customWidth="1"/>
    <col min="15" max="15" width="20.5703125" style="17" customWidth="1"/>
    <col min="16" max="16384" width="9.140625" style="17"/>
  </cols>
  <sheetData>
    <row r="1" spans="1:67" ht="18">
      <c r="A1" s="501" t="s">
        <v>708</v>
      </c>
      <c r="B1" s="501"/>
      <c r="C1" s="501"/>
      <c r="D1" s="501"/>
      <c r="E1" s="501"/>
      <c r="F1" s="501"/>
      <c r="G1" s="501"/>
      <c r="H1" s="501"/>
      <c r="I1" s="501"/>
      <c r="J1" s="501"/>
      <c r="K1" s="501"/>
      <c r="L1" s="501"/>
      <c r="M1" s="501"/>
    </row>
    <row r="2" spans="1:67" ht="18">
      <c r="A2" s="237" t="s">
        <v>709</v>
      </c>
      <c r="B2" s="222"/>
      <c r="C2" s="222"/>
      <c r="D2" s="222"/>
      <c r="E2" s="222"/>
      <c r="F2" s="222"/>
    </row>
    <row r="3" spans="1:67" s="24" customFormat="1" ht="15.75">
      <c r="A3" s="502" t="s">
        <v>707</v>
      </c>
      <c r="B3" s="502"/>
      <c r="C3" s="502"/>
      <c r="D3" s="502"/>
      <c r="E3" s="502"/>
      <c r="F3" s="502"/>
      <c r="G3" s="502"/>
      <c r="H3" s="502"/>
      <c r="I3" s="502"/>
      <c r="J3" s="502"/>
      <c r="K3" s="502"/>
      <c r="L3" s="502"/>
      <c r="M3" s="502"/>
      <c r="N3" s="502"/>
      <c r="O3" s="502"/>
      <c r="P3" s="502"/>
      <c r="Q3" s="502"/>
      <c r="X3" s="502"/>
      <c r="Y3" s="502"/>
      <c r="Z3" s="502"/>
      <c r="AA3" s="502"/>
      <c r="AH3" s="502"/>
      <c r="AI3" s="502"/>
      <c r="AJ3" s="502"/>
      <c r="AK3" s="502"/>
      <c r="AR3" s="502"/>
      <c r="AS3" s="502"/>
      <c r="AT3" s="502"/>
      <c r="AU3" s="502"/>
      <c r="BB3" s="502"/>
      <c r="BC3" s="502"/>
      <c r="BD3" s="502"/>
      <c r="BE3" s="502"/>
      <c r="BL3" s="502"/>
      <c r="BM3" s="502"/>
      <c r="BN3" s="502"/>
      <c r="BO3" s="502"/>
    </row>
    <row r="4" spans="1:67" ht="17.25" thickBot="1"/>
    <row r="5" spans="1:67" ht="17.25" thickBot="1">
      <c r="A5" s="538" t="s">
        <v>212</v>
      </c>
      <c r="B5" s="539"/>
      <c r="C5" s="539"/>
      <c r="D5" s="539"/>
      <c r="E5" s="540"/>
      <c r="I5" s="538" t="s">
        <v>105</v>
      </c>
      <c r="J5" s="539"/>
      <c r="K5" s="539"/>
      <c r="L5" s="539"/>
      <c r="M5" s="539"/>
      <c r="N5" s="540"/>
    </row>
    <row r="6" spans="1:67" ht="33.75" thickBot="1">
      <c r="A6" s="651" t="s">
        <v>137</v>
      </c>
      <c r="B6" s="653" t="s">
        <v>144</v>
      </c>
      <c r="C6" s="653" t="s">
        <v>138</v>
      </c>
      <c r="D6" s="653" t="s">
        <v>110</v>
      </c>
      <c r="E6" s="655" t="s">
        <v>334</v>
      </c>
      <c r="F6" s="607" t="s">
        <v>710</v>
      </c>
      <c r="G6" s="266" t="s">
        <v>1334</v>
      </c>
      <c r="I6" s="651" t="s">
        <v>137</v>
      </c>
      <c r="J6" s="653" t="s">
        <v>144</v>
      </c>
      <c r="K6" s="653" t="s">
        <v>138</v>
      </c>
      <c r="L6" s="653" t="s">
        <v>110</v>
      </c>
      <c r="M6" s="653" t="s">
        <v>334</v>
      </c>
      <c r="N6" s="607" t="s">
        <v>710</v>
      </c>
      <c r="O6" s="266" t="s">
        <v>1332</v>
      </c>
    </row>
    <row r="7" spans="1:67" ht="64.5" thickBot="1">
      <c r="A7" s="652"/>
      <c r="B7" s="654"/>
      <c r="C7" s="654"/>
      <c r="D7" s="654"/>
      <c r="E7" s="654"/>
      <c r="F7" s="608"/>
      <c r="G7" s="251" t="s">
        <v>635</v>
      </c>
      <c r="I7" s="652"/>
      <c r="J7" s="654"/>
      <c r="K7" s="654"/>
      <c r="L7" s="654"/>
      <c r="M7" s="654"/>
      <c r="N7" s="608"/>
      <c r="O7" s="251" t="s">
        <v>635</v>
      </c>
    </row>
    <row r="8" spans="1:67">
      <c r="A8" s="268" t="s">
        <v>674</v>
      </c>
      <c r="B8" s="269" t="s">
        <v>674</v>
      </c>
      <c r="C8" s="269" t="s">
        <v>674</v>
      </c>
      <c r="D8" s="269" t="s">
        <v>674</v>
      </c>
      <c r="E8" s="269" t="s">
        <v>674</v>
      </c>
      <c r="F8" s="235" t="s">
        <v>674</v>
      </c>
      <c r="G8" s="658"/>
      <c r="I8" s="268" t="s">
        <v>674</v>
      </c>
      <c r="J8" s="269" t="s">
        <v>674</v>
      </c>
      <c r="K8" s="269" t="s">
        <v>674</v>
      </c>
      <c r="L8" s="269" t="s">
        <v>674</v>
      </c>
      <c r="M8" s="269" t="s">
        <v>674</v>
      </c>
      <c r="N8" s="235" t="s">
        <v>674</v>
      </c>
      <c r="O8" s="658"/>
    </row>
    <row r="9" spans="1:67">
      <c r="A9" s="277" t="s">
        <v>1861</v>
      </c>
      <c r="B9" s="272" t="s">
        <v>140</v>
      </c>
      <c r="C9" s="272" t="s">
        <v>86</v>
      </c>
      <c r="D9" s="273" t="s">
        <v>1335</v>
      </c>
      <c r="E9" s="272" t="s">
        <v>1337</v>
      </c>
      <c r="F9" s="234"/>
      <c r="G9" s="659"/>
      <c r="I9" s="277" t="s">
        <v>1864</v>
      </c>
      <c r="J9" s="272" t="s">
        <v>140</v>
      </c>
      <c r="K9" s="272" t="s">
        <v>90</v>
      </c>
      <c r="L9" s="273" t="s">
        <v>1333</v>
      </c>
      <c r="M9" s="272" t="s">
        <v>91</v>
      </c>
      <c r="N9" s="234"/>
      <c r="O9" s="659"/>
    </row>
    <row r="10" spans="1:67">
      <c r="A10" s="278" t="s">
        <v>1862</v>
      </c>
      <c r="B10" s="279" t="s">
        <v>141</v>
      </c>
      <c r="C10" s="279" t="s">
        <v>86</v>
      </c>
      <c r="D10" s="280" t="s">
        <v>1335</v>
      </c>
      <c r="E10" s="279" t="s">
        <v>89</v>
      </c>
      <c r="F10" s="234"/>
      <c r="G10" s="659"/>
      <c r="I10" s="278" t="s">
        <v>1864</v>
      </c>
      <c r="J10" s="279" t="s">
        <v>141</v>
      </c>
      <c r="K10" s="279" t="s">
        <v>86</v>
      </c>
      <c r="L10" s="280" t="s">
        <v>1333</v>
      </c>
      <c r="M10" s="279" t="s">
        <v>117</v>
      </c>
      <c r="N10" s="234"/>
      <c r="O10" s="659"/>
    </row>
    <row r="11" spans="1:67">
      <c r="A11" s="278" t="s">
        <v>1863</v>
      </c>
      <c r="B11" s="279" t="s">
        <v>142</v>
      </c>
      <c r="C11" s="279" t="s">
        <v>90</v>
      </c>
      <c r="D11" s="280" t="s">
        <v>1336</v>
      </c>
      <c r="E11" s="279" t="s">
        <v>89</v>
      </c>
      <c r="F11" s="125"/>
      <c r="G11" s="659"/>
      <c r="I11" s="278" t="s">
        <v>1864</v>
      </c>
      <c r="J11" s="279" t="s">
        <v>142</v>
      </c>
      <c r="K11" s="279" t="s">
        <v>86</v>
      </c>
      <c r="L11" s="280" t="s">
        <v>1333</v>
      </c>
      <c r="M11" s="279" t="s">
        <v>118</v>
      </c>
      <c r="N11" s="125"/>
      <c r="O11" s="659"/>
    </row>
    <row r="12" spans="1:67" ht="17.25" thickBot="1">
      <c r="A12" s="281" t="s">
        <v>674</v>
      </c>
      <c r="B12" s="282" t="s">
        <v>674</v>
      </c>
      <c r="C12" s="282" t="s">
        <v>674</v>
      </c>
      <c r="D12" s="283" t="s">
        <v>674</v>
      </c>
      <c r="E12" s="282" t="s">
        <v>674</v>
      </c>
      <c r="F12" s="282" t="s">
        <v>674</v>
      </c>
      <c r="G12" s="660"/>
      <c r="I12" s="281" t="s">
        <v>674</v>
      </c>
      <c r="J12" s="282" t="s">
        <v>674</v>
      </c>
      <c r="K12" s="282" t="s">
        <v>674</v>
      </c>
      <c r="L12" s="283" t="s">
        <v>674</v>
      </c>
      <c r="M12" s="282" t="s">
        <v>674</v>
      </c>
      <c r="N12" s="282" t="s">
        <v>674</v>
      </c>
      <c r="O12" s="660"/>
    </row>
  </sheetData>
  <sheetProtection algorithmName="SHA-512" hashValue="8dVoagYd20/O0QRJ6TIE0S8f+rlrP73U14Y+Fu7jCmludOVngSRjSkylHNr8Z16kY4YJMqaxN14SuE4YbfiIAA==" saltValue="BOSr7SMKovoCVdyi8aI0Fw==" spinCount="100000" sheet="1" objects="1" scenarios="1"/>
  <mergeCells count="24">
    <mergeCell ref="A1:M1"/>
    <mergeCell ref="A3:M3"/>
    <mergeCell ref="N3:Q3"/>
    <mergeCell ref="X3:AA3"/>
    <mergeCell ref="AH3:AK3"/>
    <mergeCell ref="BB3:BE3"/>
    <mergeCell ref="BL3:BO3"/>
    <mergeCell ref="A5:E5"/>
    <mergeCell ref="I5:N5"/>
    <mergeCell ref="A6:A7"/>
    <mergeCell ref="B6:B7"/>
    <mergeCell ref="C6:C7"/>
    <mergeCell ref="D6:D7"/>
    <mergeCell ref="E6:E7"/>
    <mergeCell ref="F6:F7"/>
    <mergeCell ref="AR3:AU3"/>
    <mergeCell ref="G8:G12"/>
    <mergeCell ref="O8:O12"/>
    <mergeCell ref="I6:I7"/>
    <mergeCell ref="J6:J7"/>
    <mergeCell ref="K6:K7"/>
    <mergeCell ref="L6:L7"/>
    <mergeCell ref="M6:M7"/>
    <mergeCell ref="N6:N7"/>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2"/>
  <sheetViews>
    <sheetView zoomScale="85" zoomScaleNormal="85" workbookViewId="0">
      <selection sqref="A1:M1"/>
    </sheetView>
  </sheetViews>
  <sheetFormatPr defaultColWidth="36.42578125" defaultRowHeight="16.5"/>
  <cols>
    <col min="1" max="1" width="20.28515625" style="17" customWidth="1"/>
    <col min="2" max="2" width="8.5703125" style="17" bestFit="1" customWidth="1"/>
    <col min="3" max="3" width="10.5703125" style="17" bestFit="1" customWidth="1"/>
    <col min="4" max="4" width="6.7109375" style="17" bestFit="1" customWidth="1"/>
    <col min="5" max="5" width="9.7109375" style="17" bestFit="1" customWidth="1"/>
    <col min="6" max="6" width="14.28515625" style="17" bestFit="1" customWidth="1"/>
    <col min="7" max="7" width="30" style="17" customWidth="1"/>
    <col min="8" max="16384" width="36.42578125" style="17"/>
  </cols>
  <sheetData>
    <row r="1" spans="1:67" ht="18">
      <c r="A1" s="501" t="s">
        <v>711</v>
      </c>
      <c r="B1" s="501"/>
      <c r="C1" s="501"/>
      <c r="D1" s="501"/>
      <c r="E1" s="501"/>
      <c r="F1" s="501"/>
      <c r="G1" s="501"/>
      <c r="H1" s="501"/>
      <c r="I1" s="501"/>
      <c r="J1" s="501"/>
      <c r="K1" s="501"/>
      <c r="L1" s="501"/>
      <c r="M1" s="501"/>
    </row>
    <row r="2" spans="1:67" ht="18">
      <c r="A2" s="237" t="s">
        <v>706</v>
      </c>
      <c r="B2" s="222"/>
      <c r="C2" s="222"/>
      <c r="D2" s="222"/>
      <c r="E2" s="222"/>
      <c r="F2" s="222"/>
    </row>
    <row r="3" spans="1:67" s="24" customFormat="1" ht="15.75">
      <c r="A3" s="502" t="s">
        <v>707</v>
      </c>
      <c r="B3" s="502"/>
      <c r="C3" s="502"/>
      <c r="D3" s="502"/>
      <c r="E3" s="502"/>
      <c r="F3" s="502"/>
      <c r="G3" s="502"/>
      <c r="H3" s="502"/>
      <c r="I3" s="502"/>
      <c r="J3" s="502"/>
      <c r="K3" s="502"/>
      <c r="L3" s="502"/>
      <c r="M3" s="502"/>
      <c r="N3" s="502"/>
      <c r="O3" s="502"/>
      <c r="P3" s="502"/>
      <c r="Q3" s="502"/>
      <c r="X3" s="502"/>
      <c r="Y3" s="502"/>
      <c r="Z3" s="502"/>
      <c r="AA3" s="502"/>
      <c r="AH3" s="502"/>
      <c r="AI3" s="502"/>
      <c r="AJ3" s="502"/>
      <c r="AK3" s="502"/>
      <c r="AR3" s="502"/>
      <c r="AS3" s="502"/>
      <c r="AT3" s="502"/>
      <c r="AU3" s="502"/>
      <c r="BB3" s="502"/>
      <c r="BC3" s="502"/>
      <c r="BD3" s="502"/>
      <c r="BE3" s="502"/>
      <c r="BL3" s="502"/>
      <c r="BM3" s="502"/>
      <c r="BN3" s="502"/>
      <c r="BO3" s="502"/>
    </row>
    <row r="4" spans="1:67" ht="17.25" thickBot="1"/>
    <row r="5" spans="1:67" ht="17.25" thickBot="1">
      <c r="A5" s="538" t="s">
        <v>212</v>
      </c>
      <c r="B5" s="539"/>
      <c r="C5" s="539"/>
      <c r="D5" s="539"/>
      <c r="E5" s="539"/>
      <c r="F5" s="540"/>
    </row>
    <row r="6" spans="1:67" ht="33.75" thickBot="1">
      <c r="A6" s="651" t="s">
        <v>137</v>
      </c>
      <c r="B6" s="653" t="s">
        <v>144</v>
      </c>
      <c r="C6" s="653" t="s">
        <v>138</v>
      </c>
      <c r="D6" s="653" t="s">
        <v>110</v>
      </c>
      <c r="E6" s="655" t="s">
        <v>334</v>
      </c>
      <c r="F6" s="656" t="s">
        <v>145</v>
      </c>
      <c r="G6" s="266" t="s">
        <v>1339</v>
      </c>
    </row>
    <row r="7" spans="1:67" ht="51.75" thickBot="1">
      <c r="A7" s="652"/>
      <c r="B7" s="654"/>
      <c r="C7" s="654"/>
      <c r="D7" s="654"/>
      <c r="E7" s="654"/>
      <c r="F7" s="657"/>
      <c r="G7" s="251" t="s">
        <v>635</v>
      </c>
    </row>
    <row r="8" spans="1:67">
      <c r="A8" s="277" t="s">
        <v>674</v>
      </c>
      <c r="B8" s="272" t="s">
        <v>674</v>
      </c>
      <c r="C8" s="272" t="s">
        <v>674</v>
      </c>
      <c r="D8" s="273" t="s">
        <v>674</v>
      </c>
      <c r="E8" s="272" t="s">
        <v>674</v>
      </c>
      <c r="F8" s="274" t="s">
        <v>674</v>
      </c>
      <c r="G8" s="661"/>
    </row>
    <row r="9" spans="1:67">
      <c r="A9" s="278" t="s">
        <v>1865</v>
      </c>
      <c r="B9" s="279" t="s">
        <v>1342</v>
      </c>
      <c r="C9" s="279">
        <v>0</v>
      </c>
      <c r="D9" s="280" t="s">
        <v>1340</v>
      </c>
      <c r="E9" s="279" t="s">
        <v>118</v>
      </c>
      <c r="F9" s="284" t="s">
        <v>39</v>
      </c>
      <c r="G9" s="662"/>
    </row>
    <row r="10" spans="1:67">
      <c r="A10" s="278" t="s">
        <v>1866</v>
      </c>
      <c r="B10" s="279" t="s">
        <v>1343</v>
      </c>
      <c r="C10" s="279">
        <v>0</v>
      </c>
      <c r="D10" s="280" t="s">
        <v>1341</v>
      </c>
      <c r="E10" s="279" t="s">
        <v>111</v>
      </c>
      <c r="F10" s="284" t="s">
        <v>39</v>
      </c>
      <c r="G10" s="662"/>
    </row>
    <row r="11" spans="1:67">
      <c r="A11" s="278" t="s">
        <v>1867</v>
      </c>
      <c r="B11" s="279" t="s">
        <v>829</v>
      </c>
      <c r="C11" s="279">
        <v>0</v>
      </c>
      <c r="D11" s="280" t="s">
        <v>1340</v>
      </c>
      <c r="E11" s="279" t="s">
        <v>117</v>
      </c>
      <c r="F11" s="284" t="s">
        <v>39</v>
      </c>
      <c r="G11" s="662"/>
    </row>
    <row r="12" spans="1:67" ht="17.25" thickBot="1">
      <c r="A12" s="281" t="s">
        <v>674</v>
      </c>
      <c r="B12" s="282" t="s">
        <v>674</v>
      </c>
      <c r="C12" s="282" t="s">
        <v>674</v>
      </c>
      <c r="D12" s="283" t="s">
        <v>674</v>
      </c>
      <c r="E12" s="282" t="s">
        <v>674</v>
      </c>
      <c r="F12" s="285" t="s">
        <v>674</v>
      </c>
      <c r="G12" s="663"/>
    </row>
  </sheetData>
  <sheetProtection algorithmName="SHA-512" hashValue="5PetQbDtblLhjcbEsGrE6LIqWOPSkE/t+9nBN4ew5REDaKVFYlSOb6R+HyWkxAp/XCdgQlwaAUpU5lEOAcy71A==" saltValue="+GtE0TM/vG2xuerRQCq1Hg==" spinCount="100000" sheet="1" objects="1" scenarios="1"/>
  <mergeCells count="16">
    <mergeCell ref="A1:M1"/>
    <mergeCell ref="A3:M3"/>
    <mergeCell ref="N3:Q3"/>
    <mergeCell ref="X3:AA3"/>
    <mergeCell ref="AH3:AK3"/>
    <mergeCell ref="G8:G12"/>
    <mergeCell ref="BB3:BE3"/>
    <mergeCell ref="BL3:BO3"/>
    <mergeCell ref="A5:F5"/>
    <mergeCell ref="A6:A7"/>
    <mergeCell ref="B6:B7"/>
    <mergeCell ref="C6:C7"/>
    <mergeCell ref="D6:D7"/>
    <mergeCell ref="E6:E7"/>
    <mergeCell ref="F6:F7"/>
    <mergeCell ref="AR3:AU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A19" workbookViewId="0">
      <selection activeCell="G34" sqref="G34"/>
    </sheetView>
  </sheetViews>
  <sheetFormatPr defaultColWidth="47.140625" defaultRowHeight="14.25"/>
  <cols>
    <col min="1" max="1" width="5.140625" style="14" bestFit="1" customWidth="1"/>
    <col min="2" max="2" width="4.140625" style="14" bestFit="1" customWidth="1"/>
    <col min="3" max="3" width="23.5703125" style="14" bestFit="1" customWidth="1"/>
    <col min="4" max="4" width="18.42578125" style="14" bestFit="1" customWidth="1"/>
    <col min="5" max="5" width="18" style="14" bestFit="1" customWidth="1"/>
    <col min="6" max="6" width="58.7109375" style="14" customWidth="1"/>
    <col min="7" max="16384" width="47.140625" style="14"/>
  </cols>
  <sheetData>
    <row r="1" spans="1:6" ht="26.25">
      <c r="A1" s="480" t="s">
        <v>169</v>
      </c>
      <c r="B1" s="480"/>
      <c r="C1" s="480"/>
      <c r="D1" s="480"/>
      <c r="E1" s="480"/>
      <c r="F1" s="480"/>
    </row>
    <row r="2" spans="1:6" ht="15.75">
      <c r="A2" s="37"/>
    </row>
    <row r="3" spans="1:6" s="39" customFormat="1" ht="15">
      <c r="A3" s="472" t="s">
        <v>156</v>
      </c>
      <c r="B3" s="472"/>
      <c r="C3" s="472"/>
      <c r="D3" s="472"/>
      <c r="E3" s="472"/>
      <c r="F3" s="472"/>
    </row>
    <row r="4" spans="1:6" s="39" customFormat="1" ht="15.75" customHeight="1"/>
    <row r="5" spans="1:6" s="39" customFormat="1" ht="15.75">
      <c r="A5" s="481" t="s">
        <v>157</v>
      </c>
      <c r="B5" s="481"/>
      <c r="C5" s="481"/>
      <c r="D5" s="481"/>
      <c r="E5" s="481"/>
    </row>
    <row r="6" spans="1:6" s="39" customFormat="1" ht="40.5" hidden="1" customHeight="1">
      <c r="A6" s="472" t="s">
        <v>626</v>
      </c>
      <c r="B6" s="472"/>
      <c r="C6" s="472"/>
      <c r="D6" s="472"/>
      <c r="E6" s="472"/>
      <c r="F6" s="472"/>
    </row>
    <row r="7" spans="1:6" s="39" customFormat="1" ht="15.75" hidden="1" customHeight="1"/>
    <row r="8" spans="1:6" s="39" customFormat="1" ht="36" hidden="1" customHeight="1">
      <c r="A8" s="472" t="s">
        <v>627</v>
      </c>
      <c r="B8" s="472"/>
      <c r="C8" s="472"/>
      <c r="D8" s="472"/>
      <c r="E8" s="472"/>
      <c r="F8" s="472"/>
    </row>
    <row r="9" spans="1:6" s="39" customFormat="1" ht="15.75" hidden="1" customHeight="1"/>
    <row r="10" spans="1:6" s="39" customFormat="1" ht="39" customHeight="1">
      <c r="A10" s="472" t="s">
        <v>628</v>
      </c>
      <c r="B10" s="472"/>
      <c r="C10" s="472"/>
      <c r="D10" s="472"/>
      <c r="E10" s="472"/>
      <c r="F10" s="472"/>
    </row>
    <row r="11" spans="1:6" s="39" customFormat="1" ht="15.75" customHeight="1"/>
    <row r="12" spans="1:6" s="39" customFormat="1" ht="35.25" customHeight="1">
      <c r="A12" s="472" t="s">
        <v>152</v>
      </c>
      <c r="B12" s="472"/>
      <c r="C12" s="472"/>
      <c r="D12" s="472"/>
      <c r="E12" s="472"/>
      <c r="F12" s="472"/>
    </row>
    <row r="13" spans="1:6" s="39" customFormat="1" ht="15">
      <c r="A13" s="197"/>
      <c r="B13" s="197"/>
      <c r="C13" s="197"/>
      <c r="D13" s="197"/>
      <c r="E13" s="197"/>
      <c r="F13" s="197"/>
    </row>
    <row r="14" spans="1:6" s="39" customFormat="1" ht="15.75" customHeight="1">
      <c r="A14" s="484" t="s">
        <v>629</v>
      </c>
      <c r="B14" s="484"/>
      <c r="C14" s="484"/>
      <c r="D14" s="484"/>
      <c r="E14" s="484"/>
      <c r="F14" s="484"/>
    </row>
    <row r="15" spans="1:6" s="39" customFormat="1" ht="15.75" customHeight="1"/>
    <row r="16" spans="1:6" s="38" customFormat="1" ht="15.75">
      <c r="A16" s="481" t="s">
        <v>153</v>
      </c>
      <c r="B16" s="481"/>
      <c r="C16" s="481"/>
      <c r="D16" s="481"/>
      <c r="E16" s="481"/>
    </row>
    <row r="17" spans="1:8" s="39" customFormat="1" ht="15.75" customHeight="1">
      <c r="A17" s="484" t="s">
        <v>630</v>
      </c>
      <c r="B17" s="484"/>
      <c r="C17" s="484"/>
      <c r="D17" s="484"/>
      <c r="E17" s="484"/>
      <c r="F17" s="484"/>
    </row>
    <row r="18" spans="1:8" s="39" customFormat="1" ht="15">
      <c r="A18" s="197"/>
      <c r="B18" s="197"/>
      <c r="C18" s="197"/>
      <c r="D18" s="197"/>
      <c r="E18" s="197"/>
      <c r="F18" s="197"/>
    </row>
    <row r="19" spans="1:8" s="38" customFormat="1" ht="15.75">
      <c r="A19" s="481" t="s">
        <v>165</v>
      </c>
      <c r="B19" s="481"/>
      <c r="C19" s="481"/>
      <c r="D19" s="481"/>
      <c r="E19" s="481"/>
    </row>
    <row r="20" spans="1:8" s="217" customFormat="1" ht="15.75" customHeight="1">
      <c r="A20" s="482" t="s">
        <v>158</v>
      </c>
      <c r="B20" s="483"/>
      <c r="C20" s="483"/>
      <c r="D20" s="40"/>
      <c r="E20" s="40"/>
      <c r="F20" s="47" t="s">
        <v>162</v>
      </c>
      <c r="G20" s="42"/>
      <c r="H20" s="42"/>
    </row>
    <row r="21" spans="1:8" s="217" customFormat="1" ht="15.75" customHeight="1">
      <c r="A21" s="473" t="s">
        <v>53</v>
      </c>
      <c r="B21" s="474"/>
      <c r="C21" s="474"/>
      <c r="D21" s="41"/>
      <c r="E21" s="41"/>
      <c r="F21" s="48"/>
    </row>
    <row r="22" spans="1:8" s="217" customFormat="1" ht="15.75" customHeight="1">
      <c r="A22" s="51" t="s">
        <v>1407</v>
      </c>
      <c r="B22" s="475" t="s">
        <v>1408</v>
      </c>
      <c r="C22" s="475"/>
      <c r="D22" s="218"/>
      <c r="E22" s="218"/>
      <c r="F22" s="362"/>
    </row>
    <row r="23" spans="1:8" s="217" customFormat="1" ht="15.75" customHeight="1">
      <c r="A23" s="51" t="s">
        <v>1409</v>
      </c>
      <c r="B23" s="475" t="s">
        <v>1410</v>
      </c>
      <c r="C23" s="475"/>
      <c r="D23" s="218"/>
      <c r="E23" s="218"/>
      <c r="F23" s="362"/>
    </row>
    <row r="24" spans="1:8" s="217" customFormat="1" ht="30">
      <c r="A24" s="51"/>
      <c r="B24" s="363" t="s">
        <v>1411</v>
      </c>
      <c r="C24" s="218" t="s">
        <v>1412</v>
      </c>
      <c r="D24" s="218"/>
      <c r="E24" s="218"/>
      <c r="F24" s="362" t="s">
        <v>1413</v>
      </c>
    </row>
    <row r="25" spans="1:8" s="217" customFormat="1" ht="15.75">
      <c r="A25" s="51"/>
      <c r="B25" s="363"/>
      <c r="C25" s="218"/>
      <c r="D25" s="218"/>
      <c r="E25" s="218"/>
      <c r="F25" s="362"/>
    </row>
    <row r="26" spans="1:8" s="217" customFormat="1" ht="45">
      <c r="A26" s="364"/>
      <c r="B26" s="365" t="s">
        <v>1414</v>
      </c>
      <c r="C26" s="366" t="s">
        <v>1415</v>
      </c>
      <c r="D26" s="366"/>
      <c r="E26" s="366"/>
      <c r="F26" s="367" t="s">
        <v>1416</v>
      </c>
    </row>
    <row r="27" spans="1:8" s="217" customFormat="1" ht="15.75" customHeight="1">
      <c r="A27" s="476" t="s">
        <v>154</v>
      </c>
      <c r="B27" s="477"/>
      <c r="C27" s="477"/>
      <c r="D27" s="49"/>
      <c r="E27" s="49"/>
      <c r="F27" s="50"/>
    </row>
    <row r="28" spans="1:8" s="217" customFormat="1" ht="45">
      <c r="A28" s="51">
        <v>2</v>
      </c>
      <c r="B28" s="475" t="s">
        <v>155</v>
      </c>
      <c r="C28" s="475"/>
      <c r="D28" s="475"/>
      <c r="E28" s="475"/>
      <c r="F28" s="45" t="s">
        <v>163</v>
      </c>
    </row>
    <row r="29" spans="1:8" s="217" customFormat="1" ht="15.75">
      <c r="A29" s="51"/>
      <c r="B29" s="218"/>
      <c r="C29" s="218"/>
      <c r="D29" s="218"/>
      <c r="E29" s="218"/>
      <c r="F29" s="45"/>
    </row>
    <row r="30" spans="1:8" s="217" customFormat="1" ht="60">
      <c r="A30" s="51">
        <v>3</v>
      </c>
      <c r="B30" s="475" t="s">
        <v>159</v>
      </c>
      <c r="C30" s="475"/>
      <c r="D30" s="475"/>
      <c r="E30" s="475"/>
      <c r="F30" s="45" t="s">
        <v>1933</v>
      </c>
    </row>
    <row r="31" spans="1:8" s="217" customFormat="1" ht="15.75">
      <c r="A31" s="51"/>
      <c r="B31" s="218"/>
      <c r="C31" s="218"/>
      <c r="D31" s="218"/>
      <c r="E31" s="218"/>
      <c r="F31" s="45"/>
    </row>
    <row r="32" spans="1:8" s="36" customFormat="1" ht="45">
      <c r="A32" s="51">
        <v>4</v>
      </c>
      <c r="B32" s="475" t="s">
        <v>160</v>
      </c>
      <c r="C32" s="475"/>
      <c r="D32" s="475"/>
      <c r="E32" s="475"/>
      <c r="F32" s="45" t="s">
        <v>164</v>
      </c>
    </row>
    <row r="33" spans="1:6" s="36" customFormat="1" ht="15.75">
      <c r="A33" s="51"/>
      <c r="B33" s="218"/>
      <c r="C33" s="218"/>
      <c r="D33" s="218"/>
      <c r="E33" s="218"/>
      <c r="F33" s="45"/>
    </row>
    <row r="34" spans="1:6" s="217" customFormat="1" ht="60">
      <c r="A34" s="52">
        <v>5</v>
      </c>
      <c r="B34" s="478" t="s">
        <v>161</v>
      </c>
      <c r="C34" s="478"/>
      <c r="D34" s="478"/>
      <c r="E34" s="479"/>
      <c r="F34" s="46" t="s">
        <v>1609</v>
      </c>
    </row>
  </sheetData>
  <sheetProtection algorithmName="SHA-512" hashValue="0JpAq1QCKguphKwupAoymG80dKLxTaLYrJT/M1FYbekhbXVA5WnALqmx5P4qH4jxpd0hf6FSAxP+leShKOyHQA==" saltValue="qNTgsoTUhPEi3u7B+g+YGw==" spinCount="100000" sheet="1" objects="1" scenarios="1"/>
  <mergeCells count="20">
    <mergeCell ref="A19:E19"/>
    <mergeCell ref="A20:C20"/>
    <mergeCell ref="A10:F10"/>
    <mergeCell ref="A12:F12"/>
    <mergeCell ref="A14:F14"/>
    <mergeCell ref="A16:E16"/>
    <mergeCell ref="A17:F17"/>
    <mergeCell ref="A1:F1"/>
    <mergeCell ref="A3:F3"/>
    <mergeCell ref="A5:E5"/>
    <mergeCell ref="A6:F6"/>
    <mergeCell ref="A8:F8"/>
    <mergeCell ref="A21:C21"/>
    <mergeCell ref="B22:C22"/>
    <mergeCell ref="B23:C23"/>
    <mergeCell ref="A27:C27"/>
    <mergeCell ref="B34:E34"/>
    <mergeCell ref="B28:E28"/>
    <mergeCell ref="B30:E30"/>
    <mergeCell ref="B32:E32"/>
  </mergeCells>
  <hyperlinks>
    <hyperlink ref="A6:F6" r:id="rId1" display="Please refer to OMD-C Readiness Test Procedures - Section 2-5 for the details guideline about the test procedures arrangement."/>
    <hyperlink ref="A17:F17" r:id="rId2" display="Please refer to OMD-C Readiness Test Procedures Section 2-5 for the overview of scope of test and Test Conditions."/>
    <hyperlink ref="A8:F8" r:id="rId3" display="Please refer to OMD-C On-boarding Tools User Guide - Section 3 for the details about starting the OMD-C On-boarding Tools and replaying the canned data.  "/>
    <hyperlink ref="A14:F14" r:id="rId4" display="Please refer to OMD-C Readiness Test Procedures - Appendix A for the OMD Readiness Test Result Declaration Form"/>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2"/>
  <sheetViews>
    <sheetView zoomScale="85" zoomScaleNormal="85" workbookViewId="0">
      <selection sqref="A1:H1"/>
    </sheetView>
  </sheetViews>
  <sheetFormatPr defaultColWidth="40.5703125" defaultRowHeight="16.5"/>
  <cols>
    <col min="1" max="1" width="20.85546875" style="17" customWidth="1"/>
    <col min="2" max="2" width="8.5703125" style="17" bestFit="1" customWidth="1"/>
    <col min="3" max="3" width="10.5703125" style="17" bestFit="1" customWidth="1"/>
    <col min="4" max="4" width="6.7109375" style="17" bestFit="1" customWidth="1"/>
    <col min="5" max="5" width="9.7109375" style="17" bestFit="1" customWidth="1"/>
    <col min="6" max="6" width="14.5703125" style="17" bestFit="1" customWidth="1"/>
    <col min="7" max="7" width="23.140625" style="17" customWidth="1"/>
    <col min="8" max="8" width="19.7109375" style="17" customWidth="1"/>
    <col min="9" max="16384" width="40.5703125" style="17"/>
  </cols>
  <sheetData>
    <row r="1" spans="1:59" ht="18">
      <c r="A1" s="501" t="s">
        <v>712</v>
      </c>
      <c r="B1" s="501"/>
      <c r="C1" s="501"/>
      <c r="D1" s="501"/>
      <c r="E1" s="501"/>
      <c r="F1" s="501"/>
      <c r="G1" s="501"/>
      <c r="H1" s="501"/>
    </row>
    <row r="2" spans="1:59" ht="18">
      <c r="A2" s="237" t="s">
        <v>709</v>
      </c>
      <c r="B2" s="222"/>
      <c r="C2" s="222"/>
      <c r="D2" s="222"/>
      <c r="E2" s="222"/>
      <c r="F2" s="222"/>
    </row>
    <row r="3" spans="1:59" s="24" customFormat="1" ht="15.75">
      <c r="A3" s="502" t="s">
        <v>707</v>
      </c>
      <c r="B3" s="502"/>
      <c r="C3" s="502"/>
      <c r="D3" s="502"/>
      <c r="E3" s="502"/>
      <c r="F3" s="502"/>
      <c r="G3" s="502"/>
      <c r="H3" s="502"/>
      <c r="I3" s="221"/>
      <c r="P3" s="502"/>
      <c r="Q3" s="502"/>
      <c r="R3" s="502"/>
      <c r="S3" s="502"/>
      <c r="Z3" s="502"/>
      <c r="AA3" s="502"/>
      <c r="AB3" s="502"/>
      <c r="AC3" s="502"/>
      <c r="AJ3" s="502"/>
      <c r="AK3" s="502"/>
      <c r="AL3" s="502"/>
      <c r="AM3" s="502"/>
      <c r="AT3" s="502"/>
      <c r="AU3" s="502"/>
      <c r="AV3" s="502"/>
      <c r="AW3" s="502"/>
      <c r="BD3" s="502"/>
      <c r="BE3" s="502"/>
      <c r="BF3" s="502"/>
      <c r="BG3" s="502"/>
    </row>
    <row r="4" spans="1:59" ht="17.25" thickBot="1"/>
    <row r="5" spans="1:59" ht="17.25" thickBot="1">
      <c r="A5" s="538" t="s">
        <v>104</v>
      </c>
      <c r="B5" s="539"/>
      <c r="C5" s="539"/>
      <c r="D5" s="539"/>
      <c r="E5" s="539"/>
      <c r="F5" s="540"/>
    </row>
    <row r="6" spans="1:59" ht="33.75" thickBot="1">
      <c r="A6" s="651" t="s">
        <v>137</v>
      </c>
      <c r="B6" s="653" t="s">
        <v>144</v>
      </c>
      <c r="C6" s="653" t="s">
        <v>138</v>
      </c>
      <c r="D6" s="653" t="s">
        <v>110</v>
      </c>
      <c r="E6" s="655" t="s">
        <v>334</v>
      </c>
      <c r="F6" s="607" t="s">
        <v>710</v>
      </c>
      <c r="G6" s="266" t="s">
        <v>1327</v>
      </c>
    </row>
    <row r="7" spans="1:59" ht="64.5" thickBot="1">
      <c r="A7" s="652"/>
      <c r="B7" s="654"/>
      <c r="C7" s="654"/>
      <c r="D7" s="654"/>
      <c r="E7" s="664"/>
      <c r="F7" s="608"/>
      <c r="G7" s="251" t="s">
        <v>635</v>
      </c>
    </row>
    <row r="8" spans="1:59">
      <c r="A8" s="277" t="s">
        <v>674</v>
      </c>
      <c r="B8" s="272" t="s">
        <v>674</v>
      </c>
      <c r="C8" s="272" t="s">
        <v>674</v>
      </c>
      <c r="D8" s="273" t="s">
        <v>674</v>
      </c>
      <c r="E8" s="272" t="s">
        <v>674</v>
      </c>
      <c r="F8" s="234" t="s">
        <v>674</v>
      </c>
      <c r="G8" s="661"/>
    </row>
    <row r="9" spans="1:59">
      <c r="A9" s="277" t="s">
        <v>1868</v>
      </c>
      <c r="B9" s="272">
        <v>20</v>
      </c>
      <c r="C9" s="272" t="s">
        <v>86</v>
      </c>
      <c r="D9" s="273" t="s">
        <v>1331</v>
      </c>
      <c r="E9" s="272" t="s">
        <v>1328</v>
      </c>
      <c r="F9" s="234"/>
      <c r="G9" s="662"/>
    </row>
    <row r="10" spans="1:59">
      <c r="A10" s="278" t="s">
        <v>1868</v>
      </c>
      <c r="B10" s="279">
        <v>21</v>
      </c>
      <c r="C10" s="279" t="s">
        <v>86</v>
      </c>
      <c r="D10" s="280" t="s">
        <v>1331</v>
      </c>
      <c r="E10" s="279" t="s">
        <v>1329</v>
      </c>
      <c r="F10" s="234"/>
      <c r="G10" s="662"/>
    </row>
    <row r="11" spans="1:59">
      <c r="A11" s="278" t="s">
        <v>1869</v>
      </c>
      <c r="B11" s="279">
        <v>22</v>
      </c>
      <c r="C11" s="279" t="s">
        <v>86</v>
      </c>
      <c r="D11" s="280" t="s">
        <v>1331</v>
      </c>
      <c r="E11" s="279" t="s">
        <v>1330</v>
      </c>
      <c r="F11" s="125"/>
      <c r="G11" s="662"/>
    </row>
    <row r="12" spans="1:59" ht="17.25" thickBot="1">
      <c r="A12" s="281" t="s">
        <v>674</v>
      </c>
      <c r="B12" s="282" t="s">
        <v>674</v>
      </c>
      <c r="C12" s="282" t="s">
        <v>674</v>
      </c>
      <c r="D12" s="283" t="s">
        <v>674</v>
      </c>
      <c r="E12" s="282" t="s">
        <v>674</v>
      </c>
      <c r="F12" s="282" t="s">
        <v>674</v>
      </c>
      <c r="G12" s="663"/>
    </row>
  </sheetData>
  <sheetProtection algorithmName="SHA-512" hashValue="DwcMBfePVYOrQ9IeGC472UdNLAPZLbFHt/0kRS0pwt/2t64aIr5GTGS0jyE3MfEeGDdpEr88hbdRpIGFtjlu2w==" saltValue="9OlUHJdQekIsVUMaGnxnsw==" spinCount="100000" sheet="1" objects="1" scenarios="1"/>
  <mergeCells count="15">
    <mergeCell ref="A1:H1"/>
    <mergeCell ref="A3:H3"/>
    <mergeCell ref="P3:S3"/>
    <mergeCell ref="Z3:AC3"/>
    <mergeCell ref="AJ3:AM3"/>
    <mergeCell ref="G8:G12"/>
    <mergeCell ref="AT3:AW3"/>
    <mergeCell ref="BD3:BG3"/>
    <mergeCell ref="A5:F5"/>
    <mergeCell ref="A6:A7"/>
    <mergeCell ref="B6:B7"/>
    <mergeCell ref="C6:C7"/>
    <mergeCell ref="D6:D7"/>
    <mergeCell ref="E6:E7"/>
    <mergeCell ref="F6:F7"/>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Normal="100" workbookViewId="0">
      <selection sqref="A1:D1"/>
    </sheetView>
  </sheetViews>
  <sheetFormatPr defaultColWidth="80.42578125" defaultRowHeight="16.5"/>
  <cols>
    <col min="1" max="1" width="53.7109375" style="17" bestFit="1" customWidth="1"/>
    <col min="2" max="2" width="93.5703125" style="17" customWidth="1"/>
    <col min="3" max="3" width="15.28515625" style="17" bestFit="1" customWidth="1"/>
    <col min="4" max="16384" width="80.42578125" style="17"/>
  </cols>
  <sheetData>
    <row r="1" spans="1:4" ht="18">
      <c r="A1" s="501" t="s">
        <v>1634</v>
      </c>
      <c r="B1" s="501"/>
      <c r="C1" s="501"/>
      <c r="D1" s="501"/>
    </row>
    <row r="2" spans="1:4">
      <c r="A2" s="24" t="s">
        <v>1604</v>
      </c>
    </row>
    <row r="3" spans="1:4">
      <c r="A3" s="24"/>
    </row>
    <row r="4" spans="1:4" ht="99.75">
      <c r="A4" s="27" t="s">
        <v>1633</v>
      </c>
      <c r="B4" s="396" t="s">
        <v>109</v>
      </c>
      <c r="C4" s="399" t="s">
        <v>635</v>
      </c>
    </row>
    <row r="5" spans="1:4">
      <c r="A5" s="669" t="s">
        <v>1632</v>
      </c>
      <c r="B5" s="398" t="s">
        <v>1649</v>
      </c>
      <c r="C5" s="667"/>
    </row>
    <row r="6" spans="1:4">
      <c r="A6" s="670"/>
      <c r="B6" s="397" t="s">
        <v>1656</v>
      </c>
      <c r="C6" s="668"/>
    </row>
    <row r="7" spans="1:4">
      <c r="A7" s="669" t="s">
        <v>1631</v>
      </c>
      <c r="B7" s="398" t="s">
        <v>1650</v>
      </c>
      <c r="C7" s="667"/>
    </row>
    <row r="8" spans="1:4">
      <c r="A8" s="670"/>
      <c r="B8" s="397" t="s">
        <v>1657</v>
      </c>
      <c r="C8" s="668"/>
    </row>
    <row r="9" spans="1:4">
      <c r="A9" s="665" t="s">
        <v>1630</v>
      </c>
      <c r="B9" s="398" t="s">
        <v>1651</v>
      </c>
      <c r="C9" s="667"/>
    </row>
    <row r="10" spans="1:4">
      <c r="A10" s="666"/>
      <c r="B10" s="397" t="s">
        <v>1658</v>
      </c>
      <c r="C10" s="668"/>
    </row>
    <row r="11" spans="1:4">
      <c r="A11" s="665" t="s">
        <v>1629</v>
      </c>
      <c r="B11" s="398" t="s">
        <v>1652</v>
      </c>
      <c r="C11" s="667"/>
    </row>
    <row r="12" spans="1:4">
      <c r="A12" s="666"/>
      <c r="B12" s="397" t="s">
        <v>1659</v>
      </c>
      <c r="C12" s="668"/>
    </row>
    <row r="13" spans="1:4">
      <c r="A13" s="665" t="s">
        <v>1628</v>
      </c>
      <c r="B13" s="398" t="s">
        <v>1653</v>
      </c>
      <c r="C13" s="667"/>
    </row>
    <row r="14" spans="1:4">
      <c r="A14" s="666"/>
      <c r="B14" s="397" t="s">
        <v>1660</v>
      </c>
      <c r="C14" s="668"/>
    </row>
    <row r="15" spans="1:4">
      <c r="A15" s="665" t="s">
        <v>1627</v>
      </c>
      <c r="B15" s="398" t="s">
        <v>1654</v>
      </c>
      <c r="C15" s="667"/>
    </row>
    <row r="16" spans="1:4">
      <c r="A16" s="666"/>
      <c r="B16" s="397" t="s">
        <v>1661</v>
      </c>
      <c r="C16" s="668"/>
    </row>
    <row r="17" spans="1:3">
      <c r="A17" s="665" t="s">
        <v>1626</v>
      </c>
      <c r="B17" s="398" t="s">
        <v>1655</v>
      </c>
      <c r="C17" s="667"/>
    </row>
    <row r="18" spans="1:3">
      <c r="A18" s="666"/>
      <c r="B18" s="397" t="s">
        <v>1662</v>
      </c>
      <c r="C18" s="668"/>
    </row>
    <row r="19" spans="1:3">
      <c r="A19" s="665" t="s">
        <v>1625</v>
      </c>
      <c r="B19" s="398" t="s">
        <v>1663</v>
      </c>
      <c r="C19" s="667"/>
    </row>
    <row r="20" spans="1:3">
      <c r="A20" s="666"/>
      <c r="B20" s="397" t="s">
        <v>1664</v>
      </c>
      <c r="C20" s="668"/>
    </row>
    <row r="21" spans="1:3">
      <c r="A21" s="665" t="s">
        <v>1624</v>
      </c>
      <c r="B21" s="398" t="s">
        <v>1665</v>
      </c>
      <c r="C21" s="667"/>
    </row>
    <row r="22" spans="1:3">
      <c r="A22" s="666"/>
      <c r="B22" s="397" t="s">
        <v>1666</v>
      </c>
      <c r="C22" s="668"/>
    </row>
    <row r="23" spans="1:3">
      <c r="A23" s="665" t="s">
        <v>1623</v>
      </c>
      <c r="B23" s="398" t="s">
        <v>1667</v>
      </c>
      <c r="C23" s="667"/>
    </row>
    <row r="24" spans="1:3">
      <c r="A24" s="666"/>
      <c r="B24" s="397" t="s">
        <v>1668</v>
      </c>
      <c r="C24" s="668"/>
    </row>
    <row r="25" spans="1:3">
      <c r="A25" s="665" t="s">
        <v>1622</v>
      </c>
      <c r="B25" s="398" t="s">
        <v>1669</v>
      </c>
      <c r="C25" s="667"/>
    </row>
    <row r="26" spans="1:3">
      <c r="A26" s="666"/>
      <c r="B26" s="397" t="s">
        <v>1670</v>
      </c>
      <c r="C26" s="668"/>
    </row>
    <row r="27" spans="1:3">
      <c r="A27" s="665" t="s">
        <v>1621</v>
      </c>
      <c r="B27" s="398" t="s">
        <v>1671</v>
      </c>
      <c r="C27" s="667"/>
    </row>
    <row r="28" spans="1:3">
      <c r="A28" s="666"/>
      <c r="B28" s="397" t="s">
        <v>1672</v>
      </c>
      <c r="C28" s="668"/>
    </row>
    <row r="29" spans="1:3">
      <c r="A29" s="665" t="s">
        <v>1620</v>
      </c>
      <c r="B29" s="398" t="s">
        <v>1673</v>
      </c>
      <c r="C29" s="667"/>
    </row>
    <row r="30" spans="1:3">
      <c r="A30" s="666"/>
      <c r="B30" s="397" t="s">
        <v>1674</v>
      </c>
      <c r="C30" s="668"/>
    </row>
    <row r="31" spans="1:3">
      <c r="A31" s="665" t="s">
        <v>1619</v>
      </c>
      <c r="B31" s="398" t="s">
        <v>1675</v>
      </c>
      <c r="C31" s="667"/>
    </row>
    <row r="32" spans="1:3">
      <c r="A32" s="666"/>
      <c r="B32" s="397" t="s">
        <v>1676</v>
      </c>
      <c r="C32" s="668"/>
    </row>
    <row r="33" spans="1:3">
      <c r="A33" s="665" t="s">
        <v>1618</v>
      </c>
      <c r="B33" s="398" t="s">
        <v>1677</v>
      </c>
      <c r="C33" s="667"/>
    </row>
    <row r="34" spans="1:3">
      <c r="A34" s="666"/>
      <c r="B34" s="397" t="s">
        <v>1678</v>
      </c>
      <c r="C34" s="668"/>
    </row>
    <row r="35" spans="1:3">
      <c r="A35" s="665" t="s">
        <v>1617</v>
      </c>
      <c r="B35" s="398" t="s">
        <v>1679</v>
      </c>
      <c r="C35" s="667"/>
    </row>
    <row r="36" spans="1:3">
      <c r="A36" s="666"/>
      <c r="B36" s="397" t="s">
        <v>1680</v>
      </c>
      <c r="C36" s="668"/>
    </row>
    <row r="37" spans="1:3">
      <c r="A37" s="665" t="s">
        <v>1616</v>
      </c>
      <c r="B37" s="398" t="s">
        <v>1681</v>
      </c>
      <c r="C37" s="667"/>
    </row>
    <row r="38" spans="1:3">
      <c r="A38" s="666"/>
      <c r="B38" s="397" t="s">
        <v>1682</v>
      </c>
      <c r="C38" s="668"/>
    </row>
    <row r="39" spans="1:3">
      <c r="A39" s="665" t="s">
        <v>1615</v>
      </c>
      <c r="B39" s="398" t="s">
        <v>1683</v>
      </c>
      <c r="C39" s="667"/>
    </row>
    <row r="40" spans="1:3">
      <c r="A40" s="666"/>
      <c r="B40" s="397" t="s">
        <v>1684</v>
      </c>
      <c r="C40" s="668"/>
    </row>
    <row r="41" spans="1:3">
      <c r="A41" s="665" t="s">
        <v>1636</v>
      </c>
      <c r="B41" s="398" t="s">
        <v>1685</v>
      </c>
      <c r="C41" s="667"/>
    </row>
    <row r="42" spans="1:3">
      <c r="A42" s="666"/>
      <c r="B42" s="397" t="s">
        <v>1686</v>
      </c>
      <c r="C42" s="668"/>
    </row>
    <row r="43" spans="1:3">
      <c r="A43" s="665" t="s">
        <v>1614</v>
      </c>
      <c r="B43" s="398" t="s">
        <v>1687</v>
      </c>
      <c r="C43" s="667"/>
    </row>
    <row r="44" spans="1:3">
      <c r="A44" s="666"/>
      <c r="B44" s="397" t="s">
        <v>1688</v>
      </c>
      <c r="C44" s="668"/>
    </row>
  </sheetData>
  <sheetProtection algorithmName="SHA-512" hashValue="QH3Xq5EJPZnJyGySSkJEo0JbIuPJfTmKXeGvJpAZcWzHxPQl/7WHCmt6N9xPwzNvZi15iDq5UqBRCL30iuxBRw==" saltValue="xNCtjV+BnLiEz7nlyVphPQ==" spinCount="100000" sheet="1" objects="1" scenarios="1"/>
  <protectedRanges>
    <protectedRange sqref="C4" name="Range1"/>
  </protectedRanges>
  <mergeCells count="41">
    <mergeCell ref="C9:C10"/>
    <mergeCell ref="C11:C12"/>
    <mergeCell ref="C33:C34"/>
    <mergeCell ref="C43:C44"/>
    <mergeCell ref="C23:C24"/>
    <mergeCell ref="C25:C26"/>
    <mergeCell ref="C27:C28"/>
    <mergeCell ref="C29:C30"/>
    <mergeCell ref="C31:C32"/>
    <mergeCell ref="A43:A44"/>
    <mergeCell ref="A13:A14"/>
    <mergeCell ref="A15:A16"/>
    <mergeCell ref="A17:A18"/>
    <mergeCell ref="A1:D1"/>
    <mergeCell ref="A7:A8"/>
    <mergeCell ref="A5:A6"/>
    <mergeCell ref="A9:A10"/>
    <mergeCell ref="A11:A12"/>
    <mergeCell ref="C13:C14"/>
    <mergeCell ref="C15:C16"/>
    <mergeCell ref="C17:C18"/>
    <mergeCell ref="C19:C20"/>
    <mergeCell ref="C21:C22"/>
    <mergeCell ref="C5:C6"/>
    <mergeCell ref="C7:C8"/>
    <mergeCell ref="A37:A38"/>
    <mergeCell ref="A41:A42"/>
    <mergeCell ref="C41:C42"/>
    <mergeCell ref="A39:A40"/>
    <mergeCell ref="A19:A20"/>
    <mergeCell ref="A21:A22"/>
    <mergeCell ref="A23:A24"/>
    <mergeCell ref="A25:A26"/>
    <mergeCell ref="A27:A28"/>
    <mergeCell ref="A29:A30"/>
    <mergeCell ref="A31:A32"/>
    <mergeCell ref="A33:A34"/>
    <mergeCell ref="A35:A36"/>
    <mergeCell ref="C35:C36"/>
    <mergeCell ref="C37:C38"/>
    <mergeCell ref="C39:C40"/>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85" zoomScaleNormal="85" workbookViewId="0">
      <selection activeCell="B41" sqref="B41"/>
    </sheetView>
  </sheetViews>
  <sheetFormatPr defaultColWidth="80.42578125" defaultRowHeight="16.5"/>
  <cols>
    <col min="1" max="1" width="53.7109375" style="17" bestFit="1" customWidth="1"/>
    <col min="2" max="2" width="93.5703125" style="17" customWidth="1"/>
    <col min="3" max="3" width="15.28515625" style="17" bestFit="1" customWidth="1"/>
    <col min="4" max="16384" width="80.42578125" style="17"/>
  </cols>
  <sheetData>
    <row r="1" spans="1:4" ht="18">
      <c r="A1" s="501" t="s">
        <v>1635</v>
      </c>
      <c r="B1" s="501"/>
      <c r="C1" s="501"/>
      <c r="D1" s="501"/>
    </row>
    <row r="2" spans="1:4">
      <c r="A2" s="24" t="s">
        <v>1604</v>
      </c>
    </row>
    <row r="3" spans="1:4">
      <c r="A3" s="24"/>
    </row>
    <row r="4" spans="1:4" ht="99.75">
      <c r="A4" s="27" t="s">
        <v>1633</v>
      </c>
      <c r="B4" s="396" t="s">
        <v>109</v>
      </c>
      <c r="C4" s="399" t="s">
        <v>635</v>
      </c>
    </row>
    <row r="5" spans="1:4">
      <c r="A5" s="669" t="s">
        <v>1632</v>
      </c>
      <c r="B5" s="398" t="s">
        <v>1649</v>
      </c>
      <c r="C5" s="667"/>
    </row>
    <row r="6" spans="1:4">
      <c r="A6" s="670"/>
      <c r="B6" s="397" t="s">
        <v>1656</v>
      </c>
      <c r="C6" s="668"/>
    </row>
    <row r="7" spans="1:4">
      <c r="A7" s="669" t="s">
        <v>1631</v>
      </c>
      <c r="B7" s="398" t="s">
        <v>1650</v>
      </c>
      <c r="C7" s="667"/>
    </row>
    <row r="8" spans="1:4">
      <c r="A8" s="670"/>
      <c r="B8" s="397" t="s">
        <v>1657</v>
      </c>
      <c r="C8" s="668"/>
    </row>
    <row r="9" spans="1:4">
      <c r="A9" s="665" t="s">
        <v>1630</v>
      </c>
      <c r="B9" s="398" t="s">
        <v>1651</v>
      </c>
      <c r="C9" s="667"/>
    </row>
    <row r="10" spans="1:4">
      <c r="A10" s="666"/>
      <c r="B10" s="397" t="s">
        <v>1658</v>
      </c>
      <c r="C10" s="668"/>
    </row>
    <row r="11" spans="1:4">
      <c r="A11" s="665" t="s">
        <v>1629</v>
      </c>
      <c r="B11" s="398" t="s">
        <v>1689</v>
      </c>
      <c r="C11" s="667"/>
    </row>
    <row r="12" spans="1:4">
      <c r="A12" s="666"/>
      <c r="B12" s="397" t="s">
        <v>1690</v>
      </c>
      <c r="C12" s="668"/>
    </row>
    <row r="13" spans="1:4">
      <c r="A13" s="665" t="s">
        <v>1628</v>
      </c>
      <c r="B13" s="398" t="s">
        <v>1691</v>
      </c>
      <c r="C13" s="667"/>
    </row>
    <row r="14" spans="1:4">
      <c r="A14" s="666"/>
      <c r="B14" s="397" t="s">
        <v>1692</v>
      </c>
      <c r="C14" s="668"/>
    </row>
    <row r="15" spans="1:4">
      <c r="A15" s="665" t="s">
        <v>1627</v>
      </c>
      <c r="B15" s="398" t="s">
        <v>1693</v>
      </c>
      <c r="C15" s="667"/>
    </row>
    <row r="16" spans="1:4">
      <c r="A16" s="666"/>
      <c r="B16" s="397" t="s">
        <v>1694</v>
      </c>
      <c r="C16" s="668"/>
    </row>
    <row r="17" spans="1:3">
      <c r="A17" s="665" t="s">
        <v>1626</v>
      </c>
      <c r="B17" s="398" t="s">
        <v>1695</v>
      </c>
      <c r="C17" s="667"/>
    </row>
    <row r="18" spans="1:3">
      <c r="A18" s="666"/>
      <c r="B18" s="397" t="s">
        <v>1696</v>
      </c>
      <c r="C18" s="668"/>
    </row>
    <row r="19" spans="1:3">
      <c r="A19" s="665" t="s">
        <v>1625</v>
      </c>
      <c r="B19" s="398" t="s">
        <v>1697</v>
      </c>
      <c r="C19" s="667"/>
    </row>
    <row r="20" spans="1:3">
      <c r="A20" s="666"/>
      <c r="B20" s="397" t="s">
        <v>1698</v>
      </c>
      <c r="C20" s="668"/>
    </row>
    <row r="21" spans="1:3">
      <c r="A21" s="665" t="s">
        <v>1624</v>
      </c>
      <c r="B21" s="398" t="s">
        <v>1699</v>
      </c>
      <c r="C21" s="667"/>
    </row>
    <row r="22" spans="1:3">
      <c r="A22" s="666"/>
      <c r="B22" s="397" t="s">
        <v>1700</v>
      </c>
      <c r="C22" s="668"/>
    </row>
    <row r="23" spans="1:3">
      <c r="A23" s="665" t="s">
        <v>1623</v>
      </c>
      <c r="B23" s="398" t="s">
        <v>1701</v>
      </c>
      <c r="C23" s="667"/>
    </row>
    <row r="24" spans="1:3">
      <c r="A24" s="666"/>
      <c r="B24" s="397" t="s">
        <v>1702</v>
      </c>
      <c r="C24" s="668"/>
    </row>
    <row r="25" spans="1:3">
      <c r="A25" s="665" t="s">
        <v>1622</v>
      </c>
      <c r="B25" s="398" t="s">
        <v>1669</v>
      </c>
      <c r="C25" s="667"/>
    </row>
    <row r="26" spans="1:3">
      <c r="A26" s="666"/>
      <c r="B26" s="397" t="s">
        <v>1670</v>
      </c>
      <c r="C26" s="668"/>
    </row>
    <row r="27" spans="1:3">
      <c r="A27" s="665" t="s">
        <v>1621</v>
      </c>
      <c r="B27" s="398" t="s">
        <v>1671</v>
      </c>
      <c r="C27" s="667"/>
    </row>
    <row r="28" spans="1:3">
      <c r="A28" s="666"/>
      <c r="B28" s="397" t="s">
        <v>1672</v>
      </c>
      <c r="C28" s="668"/>
    </row>
    <row r="29" spans="1:3">
      <c r="A29" s="665" t="s">
        <v>1620</v>
      </c>
      <c r="B29" s="398" t="s">
        <v>1673</v>
      </c>
      <c r="C29" s="667"/>
    </row>
    <row r="30" spans="1:3">
      <c r="A30" s="666"/>
      <c r="B30" s="397" t="s">
        <v>1674</v>
      </c>
      <c r="C30" s="668"/>
    </row>
    <row r="31" spans="1:3">
      <c r="A31" s="665" t="s">
        <v>1619</v>
      </c>
      <c r="B31" s="398" t="s">
        <v>1675</v>
      </c>
      <c r="C31" s="667"/>
    </row>
    <row r="32" spans="1:3">
      <c r="A32" s="666"/>
      <c r="B32" s="397" t="s">
        <v>1676</v>
      </c>
      <c r="C32" s="668"/>
    </row>
    <row r="33" spans="1:3">
      <c r="A33" s="665" t="s">
        <v>1618</v>
      </c>
      <c r="B33" s="398" t="s">
        <v>1677</v>
      </c>
      <c r="C33" s="667"/>
    </row>
    <row r="34" spans="1:3">
      <c r="A34" s="666"/>
      <c r="B34" s="397" t="s">
        <v>1678</v>
      </c>
      <c r="C34" s="668"/>
    </row>
    <row r="35" spans="1:3">
      <c r="A35" s="665" t="s">
        <v>1617</v>
      </c>
      <c r="B35" s="398" t="s">
        <v>1679</v>
      </c>
      <c r="C35" s="667"/>
    </row>
    <row r="36" spans="1:3">
      <c r="A36" s="666"/>
      <c r="B36" s="397" t="s">
        <v>1680</v>
      </c>
      <c r="C36" s="668"/>
    </row>
    <row r="37" spans="1:3">
      <c r="A37" s="665" t="s">
        <v>1616</v>
      </c>
      <c r="B37" s="398" t="s">
        <v>1681</v>
      </c>
      <c r="C37" s="667"/>
    </row>
    <row r="38" spans="1:3">
      <c r="A38" s="666"/>
      <c r="B38" s="397" t="s">
        <v>1682</v>
      </c>
      <c r="C38" s="668"/>
    </row>
    <row r="39" spans="1:3">
      <c r="A39" s="665" t="s">
        <v>1615</v>
      </c>
      <c r="B39" s="398" t="s">
        <v>1703</v>
      </c>
      <c r="C39" s="667"/>
    </row>
    <row r="40" spans="1:3">
      <c r="A40" s="666"/>
      <c r="B40" s="397" t="s">
        <v>1704</v>
      </c>
      <c r="C40" s="668"/>
    </row>
    <row r="41" spans="1:3">
      <c r="A41" s="665" t="s">
        <v>1636</v>
      </c>
      <c r="B41" s="398" t="s">
        <v>1685</v>
      </c>
      <c r="C41" s="667"/>
    </row>
    <row r="42" spans="1:3">
      <c r="A42" s="666"/>
      <c r="B42" s="397" t="s">
        <v>1686</v>
      </c>
      <c r="C42" s="668"/>
    </row>
    <row r="43" spans="1:3">
      <c r="A43" s="665" t="s">
        <v>1614</v>
      </c>
      <c r="B43" s="398" t="s">
        <v>1687</v>
      </c>
      <c r="C43" s="667"/>
    </row>
    <row r="44" spans="1:3">
      <c r="A44" s="666"/>
      <c r="B44" s="397" t="s">
        <v>1688</v>
      </c>
      <c r="C44" s="668"/>
    </row>
  </sheetData>
  <sheetProtection algorithmName="SHA-512" hashValue="nYFWUyLIWH2ERwSWXPh2P0m36MdNIFDeBeBO29dTUsBhlBfCOVy/P5ll1fUMXfwdprOHdToqa5m9SE7Ny67Vxg==" saltValue="o4s/elyDEGJPBEwbrJlm3Q==" spinCount="100000" sheet="1" objects="1" scenarios="1"/>
  <protectedRanges>
    <protectedRange sqref="C4" name="Range1_1"/>
  </protectedRanges>
  <mergeCells count="41">
    <mergeCell ref="C15:C16"/>
    <mergeCell ref="C17:C18"/>
    <mergeCell ref="C19:C20"/>
    <mergeCell ref="C41:C42"/>
    <mergeCell ref="C31:C32"/>
    <mergeCell ref="C33:C34"/>
    <mergeCell ref="C35:C36"/>
    <mergeCell ref="C37:C38"/>
    <mergeCell ref="C39:C40"/>
    <mergeCell ref="A1:D1"/>
    <mergeCell ref="A5:A6"/>
    <mergeCell ref="A7:A8"/>
    <mergeCell ref="A9:A10"/>
    <mergeCell ref="A35:A36"/>
    <mergeCell ref="C21:C22"/>
    <mergeCell ref="C23:C24"/>
    <mergeCell ref="C25:C26"/>
    <mergeCell ref="C27:C28"/>
    <mergeCell ref="C29:C30"/>
    <mergeCell ref="A25:A26"/>
    <mergeCell ref="A27:A28"/>
    <mergeCell ref="A29:A30"/>
    <mergeCell ref="A31:A32"/>
    <mergeCell ref="A33:A34"/>
    <mergeCell ref="C11:C12"/>
    <mergeCell ref="A43:A44"/>
    <mergeCell ref="C43:C44"/>
    <mergeCell ref="A19:A20"/>
    <mergeCell ref="A21:A22"/>
    <mergeCell ref="C5:C6"/>
    <mergeCell ref="C7:C8"/>
    <mergeCell ref="C9:C10"/>
    <mergeCell ref="A23:A24"/>
    <mergeCell ref="A11:A12"/>
    <mergeCell ref="A13:A14"/>
    <mergeCell ref="A15:A16"/>
    <mergeCell ref="A17:A18"/>
    <mergeCell ref="A37:A38"/>
    <mergeCell ref="A39:A40"/>
    <mergeCell ref="A41:A42"/>
    <mergeCell ref="C13:C1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I21"/>
  <sheetViews>
    <sheetView zoomScaleNormal="100" workbookViewId="0">
      <selection sqref="A1:I1"/>
    </sheetView>
  </sheetViews>
  <sheetFormatPr defaultRowHeight="15.75"/>
  <cols>
    <col min="1" max="1" width="13.7109375" style="24" bestFit="1" customWidth="1"/>
    <col min="2" max="2" width="36" style="24" bestFit="1" customWidth="1"/>
    <col min="3" max="3" width="41.28515625" style="24" bestFit="1" customWidth="1"/>
    <col min="4" max="4" width="21.28515625" style="24" bestFit="1" customWidth="1"/>
    <col min="5" max="5" width="35.28515625" style="24" bestFit="1" customWidth="1"/>
    <col min="6" max="16384" width="9.140625" style="24"/>
  </cols>
  <sheetData>
    <row r="1" spans="1:9" s="127" customFormat="1" ht="18">
      <c r="A1" s="501" t="s">
        <v>315</v>
      </c>
      <c r="B1" s="501"/>
      <c r="C1" s="501"/>
      <c r="D1" s="501"/>
      <c r="E1" s="501"/>
      <c r="F1" s="501"/>
      <c r="G1" s="501"/>
      <c r="H1" s="501"/>
      <c r="I1" s="501"/>
    </row>
    <row r="2" spans="1:9">
      <c r="A2" s="502" t="s">
        <v>235</v>
      </c>
      <c r="B2" s="502"/>
      <c r="C2" s="502"/>
      <c r="D2" s="502"/>
      <c r="E2" s="502"/>
    </row>
    <row r="3" spans="1:9">
      <c r="A3" s="502" t="s">
        <v>234</v>
      </c>
      <c r="B3" s="502"/>
      <c r="C3" s="502"/>
      <c r="D3" s="502"/>
      <c r="E3" s="502"/>
    </row>
    <row r="4" spans="1:9">
      <c r="A4" s="89"/>
      <c r="B4" s="89"/>
      <c r="C4" s="89"/>
      <c r="D4" s="89"/>
      <c r="E4" s="89"/>
    </row>
    <row r="5" spans="1:9">
      <c r="A5" s="502" t="s">
        <v>233</v>
      </c>
      <c r="B5" s="502"/>
      <c r="C5" s="502"/>
      <c r="D5" s="502"/>
      <c r="E5" s="502"/>
    </row>
    <row r="6" spans="1:9">
      <c r="A6" s="89"/>
      <c r="B6" s="89"/>
      <c r="C6" s="89"/>
      <c r="D6" s="89"/>
      <c r="E6" s="89"/>
    </row>
    <row r="7" spans="1:9">
      <c r="A7" s="674" t="s">
        <v>316</v>
      </c>
      <c r="B7" s="675"/>
      <c r="C7" s="675"/>
      <c r="D7" s="675"/>
      <c r="E7" s="676"/>
    </row>
    <row r="8" spans="1:9" s="34" customFormat="1" ht="45">
      <c r="A8" s="129" t="s">
        <v>232</v>
      </c>
      <c r="B8" s="129" t="s">
        <v>231</v>
      </c>
      <c r="C8" s="129" t="s">
        <v>230</v>
      </c>
      <c r="D8" s="129"/>
      <c r="E8" s="167" t="s">
        <v>440</v>
      </c>
    </row>
    <row r="9" spans="1:9" s="89" customFormat="1">
      <c r="A9" s="25">
        <v>2366</v>
      </c>
      <c r="B9" s="25" t="s">
        <v>441</v>
      </c>
      <c r="C9" s="128"/>
      <c r="D9" s="128"/>
      <c r="E9" s="168"/>
    </row>
    <row r="10" spans="1:9">
      <c r="A10" s="125"/>
      <c r="B10" s="125"/>
      <c r="C10" s="125"/>
      <c r="D10" s="125"/>
      <c r="E10" s="34"/>
    </row>
    <row r="11" spans="1:9">
      <c r="A11" s="674" t="s">
        <v>317</v>
      </c>
      <c r="B11" s="675"/>
      <c r="C11" s="675"/>
      <c r="D11" s="675"/>
      <c r="E11" s="676"/>
    </row>
    <row r="12" spans="1:9" s="34" customFormat="1" ht="45">
      <c r="A12" s="129" t="s">
        <v>232</v>
      </c>
      <c r="B12" s="129" t="s">
        <v>231</v>
      </c>
      <c r="C12" s="129" t="s">
        <v>230</v>
      </c>
      <c r="D12" s="129"/>
      <c r="E12" s="167" t="s">
        <v>440</v>
      </c>
    </row>
    <row r="13" spans="1:9" s="89" customFormat="1">
      <c r="A13" s="25">
        <v>2601</v>
      </c>
      <c r="B13" s="25" t="s">
        <v>442</v>
      </c>
      <c r="C13" s="128"/>
      <c r="D13" s="128"/>
      <c r="E13" s="168"/>
    </row>
    <row r="14" spans="1:9">
      <c r="A14" s="125"/>
      <c r="B14" s="125"/>
      <c r="C14" s="125"/>
      <c r="D14" s="125"/>
      <c r="E14" s="34"/>
    </row>
    <row r="15" spans="1:9" ht="31.5" customHeight="1">
      <c r="A15" s="671" t="s">
        <v>444</v>
      </c>
      <c r="B15" s="672"/>
      <c r="C15" s="672"/>
      <c r="D15" s="672"/>
      <c r="E15" s="673"/>
    </row>
    <row r="16" spans="1:9" s="34" customFormat="1" ht="45" customHeight="1">
      <c r="A16" s="129" t="s">
        <v>232</v>
      </c>
      <c r="B16" s="129" t="s">
        <v>231</v>
      </c>
      <c r="C16" s="129" t="s">
        <v>230</v>
      </c>
      <c r="D16" s="129" t="s">
        <v>229</v>
      </c>
      <c r="E16" s="167" t="s">
        <v>440</v>
      </c>
    </row>
    <row r="17" spans="1:5" s="89" customFormat="1">
      <c r="A17" s="26" t="s">
        <v>446</v>
      </c>
      <c r="B17" s="91" t="s">
        <v>495</v>
      </c>
      <c r="C17" s="91" t="s">
        <v>443</v>
      </c>
      <c r="D17" s="91"/>
      <c r="E17" s="168"/>
    </row>
    <row r="18" spans="1:5">
      <c r="A18" s="125"/>
      <c r="B18" s="125"/>
      <c r="C18" s="125"/>
      <c r="D18" s="125"/>
      <c r="E18" s="34"/>
    </row>
    <row r="19" spans="1:5" ht="31.5" customHeight="1">
      <c r="A19" s="671" t="s">
        <v>318</v>
      </c>
      <c r="B19" s="672"/>
      <c r="C19" s="672"/>
      <c r="D19" s="672"/>
      <c r="E19" s="673"/>
    </row>
    <row r="20" spans="1:5" s="34" customFormat="1" ht="45" customHeight="1">
      <c r="A20" s="129" t="s">
        <v>232</v>
      </c>
      <c r="B20" s="129" t="s">
        <v>231</v>
      </c>
      <c r="C20" s="129" t="s">
        <v>230</v>
      </c>
      <c r="D20" s="129" t="s">
        <v>229</v>
      </c>
      <c r="E20" s="167" t="s">
        <v>440</v>
      </c>
    </row>
    <row r="21" spans="1:5">
      <c r="A21" s="26" t="s">
        <v>447</v>
      </c>
      <c r="B21" s="25" t="s">
        <v>445</v>
      </c>
      <c r="C21" s="128" t="s">
        <v>431</v>
      </c>
      <c r="D21" s="128">
        <v>2</v>
      </c>
      <c r="E21" s="169"/>
    </row>
  </sheetData>
  <sheetProtection algorithmName="SHA-512" hashValue="E+BxeQ+pa2xsV19pG1+oCi58v/PzZqtYtAPEgq3LUhC4eLVkj//evPi9Eu/v/xOSOaJYGyj/Q4B/PZLf70KdvA==" saltValue="JhgfGB7aPA2yPVAbhYtW3g==" spinCount="100000" sheet="1" objects="1" scenarios="1"/>
  <mergeCells count="8">
    <mergeCell ref="A3:E3"/>
    <mergeCell ref="A2:E2"/>
    <mergeCell ref="A1:I1"/>
    <mergeCell ref="A19:E19"/>
    <mergeCell ref="A7:E7"/>
    <mergeCell ref="A11:E11"/>
    <mergeCell ref="A15:E15"/>
    <mergeCell ref="A5:E5"/>
  </mergeCells>
  <phoneticPr fontId="1" type="noConversion"/>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O34"/>
  <sheetViews>
    <sheetView zoomScaleNormal="100" workbookViewId="0">
      <selection activeCell="A3" sqref="A3:N3"/>
    </sheetView>
  </sheetViews>
  <sheetFormatPr defaultRowHeight="15.75"/>
  <cols>
    <col min="1" max="1" width="18.5703125" style="24" bestFit="1" customWidth="1"/>
    <col min="2" max="2" width="9.5703125" style="24" bestFit="1" customWidth="1"/>
    <col min="3" max="3" width="11.7109375" style="24" bestFit="1" customWidth="1"/>
    <col min="4" max="4" width="7.5703125" style="24" bestFit="1" customWidth="1"/>
    <col min="5" max="5" width="12" style="24" bestFit="1" customWidth="1"/>
    <col min="6" max="6" width="14.5703125" style="24" bestFit="1" customWidth="1"/>
    <col min="7" max="7" width="38.28515625" style="24" bestFit="1" customWidth="1"/>
    <col min="8" max="8" width="9.140625" style="24"/>
    <col min="9" max="9" width="23" style="24" customWidth="1"/>
    <col min="10" max="10" width="9.28515625" style="24" bestFit="1" customWidth="1"/>
    <col min="11" max="11" width="11.7109375" style="24" bestFit="1" customWidth="1"/>
    <col min="12" max="12" width="7.5703125" style="24" bestFit="1" customWidth="1"/>
    <col min="13" max="13" width="8.5703125" style="24" bestFit="1" customWidth="1"/>
    <col min="14" max="14" width="11.85546875" style="24" bestFit="1" customWidth="1"/>
    <col min="15" max="15" width="38.28515625" style="24" bestFit="1" customWidth="1"/>
    <col min="16" max="16384" width="9.140625" style="24"/>
  </cols>
  <sheetData>
    <row r="1" spans="1:15" s="127" customFormat="1" ht="18">
      <c r="A1" s="501" t="s">
        <v>321</v>
      </c>
      <c r="B1" s="501"/>
      <c r="C1" s="501"/>
      <c r="D1" s="501"/>
      <c r="E1" s="501"/>
      <c r="F1" s="501"/>
      <c r="G1" s="501"/>
    </row>
    <row r="2" spans="1:15">
      <c r="A2" s="502" t="s">
        <v>319</v>
      </c>
      <c r="B2" s="502"/>
      <c r="C2" s="502"/>
      <c r="D2" s="502"/>
      <c r="E2" s="502"/>
      <c r="F2" s="502"/>
      <c r="G2" s="502"/>
      <c r="H2" s="502"/>
    </row>
    <row r="3" spans="1:15">
      <c r="A3" s="502" t="s">
        <v>320</v>
      </c>
      <c r="B3" s="502"/>
      <c r="C3" s="502"/>
      <c r="D3" s="502"/>
      <c r="E3" s="502"/>
      <c r="F3" s="502"/>
      <c r="G3" s="502"/>
      <c r="H3" s="502"/>
      <c r="I3" s="502"/>
      <c r="J3" s="502"/>
      <c r="K3" s="502"/>
      <c r="L3" s="502"/>
      <c r="M3" s="502"/>
      <c r="N3" s="502"/>
    </row>
    <row r="5" spans="1:15">
      <c r="A5" s="502" t="s">
        <v>249</v>
      </c>
      <c r="B5" s="502"/>
      <c r="C5" s="502"/>
      <c r="D5" s="502"/>
      <c r="E5" s="502"/>
      <c r="F5" s="502"/>
      <c r="G5" s="502"/>
      <c r="H5" s="502"/>
      <c r="I5" s="502"/>
      <c r="J5" s="502"/>
      <c r="K5" s="502"/>
      <c r="L5" s="502"/>
      <c r="M5" s="502"/>
      <c r="N5" s="502"/>
    </row>
    <row r="7" spans="1:15" ht="31.5">
      <c r="A7" s="503" t="s">
        <v>322</v>
      </c>
      <c r="B7" s="557"/>
      <c r="C7" s="557"/>
      <c r="D7" s="557"/>
      <c r="E7" s="557"/>
      <c r="F7" s="504"/>
      <c r="G7" s="180" t="s">
        <v>522</v>
      </c>
      <c r="I7" s="553" t="s">
        <v>400</v>
      </c>
      <c r="J7" s="553"/>
      <c r="K7" s="553"/>
      <c r="L7" s="553"/>
      <c r="M7" s="553"/>
      <c r="N7" s="553"/>
      <c r="O7" s="21" t="s">
        <v>522</v>
      </c>
    </row>
    <row r="8" spans="1:15" s="34" customFormat="1" ht="45" customHeight="1">
      <c r="A8" s="155" t="s">
        <v>248</v>
      </c>
      <c r="B8" s="155" t="s">
        <v>247</v>
      </c>
      <c r="C8" s="155" t="s">
        <v>246</v>
      </c>
      <c r="D8" s="155" t="s">
        <v>244</v>
      </c>
      <c r="E8" s="153" t="s">
        <v>323</v>
      </c>
      <c r="F8" s="153" t="s">
        <v>338</v>
      </c>
      <c r="G8" s="167" t="s">
        <v>440</v>
      </c>
      <c r="I8" s="32" t="s">
        <v>252</v>
      </c>
      <c r="J8" s="32" t="s">
        <v>251</v>
      </c>
      <c r="K8" s="32" t="s">
        <v>245</v>
      </c>
      <c r="L8" s="32" t="s">
        <v>243</v>
      </c>
      <c r="M8" s="32" t="s">
        <v>250</v>
      </c>
      <c r="N8" s="33" t="s">
        <v>339</v>
      </c>
      <c r="O8" s="167" t="s">
        <v>440</v>
      </c>
    </row>
    <row r="9" spans="1:15">
      <c r="A9" s="155" t="s">
        <v>1870</v>
      </c>
      <c r="B9" s="155" t="s">
        <v>94</v>
      </c>
      <c r="C9" s="155" t="s">
        <v>90</v>
      </c>
      <c r="D9" s="155" t="s">
        <v>519</v>
      </c>
      <c r="E9" s="155" t="s">
        <v>93</v>
      </c>
      <c r="F9" s="170" t="s">
        <v>39</v>
      </c>
      <c r="G9" s="679"/>
      <c r="I9" s="20" t="s">
        <v>1870</v>
      </c>
      <c r="J9" s="20" t="s">
        <v>94</v>
      </c>
      <c r="K9" s="32" t="s">
        <v>90</v>
      </c>
      <c r="L9" s="32" t="s">
        <v>519</v>
      </c>
      <c r="M9" s="32" t="s">
        <v>93</v>
      </c>
      <c r="N9" s="120" t="s">
        <v>39</v>
      </c>
      <c r="O9" s="677"/>
    </row>
    <row r="10" spans="1:15">
      <c r="A10" s="155" t="s">
        <v>1871</v>
      </c>
      <c r="B10" s="155" t="s">
        <v>99</v>
      </c>
      <c r="C10" s="155" t="s">
        <v>86</v>
      </c>
      <c r="D10" s="155" t="s">
        <v>520</v>
      </c>
      <c r="E10" s="155" t="s">
        <v>93</v>
      </c>
      <c r="F10" s="170" t="s">
        <v>39</v>
      </c>
      <c r="G10" s="679"/>
      <c r="I10" s="434" t="s">
        <v>1871</v>
      </c>
      <c r="J10" s="20" t="s">
        <v>99</v>
      </c>
      <c r="K10" s="183" t="s">
        <v>86</v>
      </c>
      <c r="L10" s="32" t="s">
        <v>520</v>
      </c>
      <c r="M10" s="32" t="s">
        <v>93</v>
      </c>
      <c r="N10" s="120" t="s">
        <v>39</v>
      </c>
      <c r="O10" s="678"/>
    </row>
    <row r="11" spans="1:15">
      <c r="A11" s="155" t="s">
        <v>1872</v>
      </c>
      <c r="B11" s="155" t="s">
        <v>95</v>
      </c>
      <c r="C11" s="155" t="s">
        <v>86</v>
      </c>
      <c r="D11" s="155" t="s">
        <v>520</v>
      </c>
      <c r="E11" s="155" t="s">
        <v>118</v>
      </c>
      <c r="F11" s="170" t="s">
        <v>39</v>
      </c>
      <c r="G11" s="679"/>
      <c r="I11" s="20" t="s">
        <v>1872</v>
      </c>
      <c r="J11" s="20" t="s">
        <v>95</v>
      </c>
      <c r="K11" s="32" t="s">
        <v>86</v>
      </c>
      <c r="L11" s="32" t="s">
        <v>520</v>
      </c>
      <c r="M11" s="32" t="s">
        <v>118</v>
      </c>
      <c r="N11" s="120" t="s">
        <v>39</v>
      </c>
      <c r="O11" s="678"/>
    </row>
    <row r="12" spans="1:15">
      <c r="A12" s="155" t="s">
        <v>1873</v>
      </c>
      <c r="B12" s="155" t="s">
        <v>102</v>
      </c>
      <c r="C12" s="155" t="s">
        <v>90</v>
      </c>
      <c r="D12" s="155" t="s">
        <v>521</v>
      </c>
      <c r="E12" s="155" t="s">
        <v>448</v>
      </c>
      <c r="F12" s="170" t="s">
        <v>39</v>
      </c>
      <c r="G12" s="679"/>
      <c r="I12" s="20" t="s">
        <v>1873</v>
      </c>
      <c r="J12" s="20" t="s">
        <v>102</v>
      </c>
      <c r="K12" s="32" t="s">
        <v>90</v>
      </c>
      <c r="L12" s="32" t="s">
        <v>521</v>
      </c>
      <c r="M12" s="32" t="s">
        <v>448</v>
      </c>
      <c r="N12" s="120" t="s">
        <v>39</v>
      </c>
      <c r="O12" s="678"/>
    </row>
    <row r="13" spans="1:15">
      <c r="A13" s="155" t="s">
        <v>1874</v>
      </c>
      <c r="B13" s="155" t="s">
        <v>101</v>
      </c>
      <c r="C13" s="155" t="s">
        <v>86</v>
      </c>
      <c r="D13" s="155" t="s">
        <v>521</v>
      </c>
      <c r="E13" s="155" t="s">
        <v>91</v>
      </c>
      <c r="F13" s="170" t="s">
        <v>39</v>
      </c>
      <c r="G13" s="679"/>
      <c r="I13" s="20" t="s">
        <v>1874</v>
      </c>
      <c r="J13" s="20" t="s">
        <v>101</v>
      </c>
      <c r="K13" s="32" t="s">
        <v>86</v>
      </c>
      <c r="L13" s="32" t="s">
        <v>521</v>
      </c>
      <c r="M13" s="32" t="s">
        <v>91</v>
      </c>
      <c r="N13" s="120" t="s">
        <v>39</v>
      </c>
      <c r="O13" s="678"/>
    </row>
    <row r="14" spans="1:15">
      <c r="A14" s="155" t="s">
        <v>1875</v>
      </c>
      <c r="B14" s="155" t="s">
        <v>130</v>
      </c>
      <c r="C14" s="155" t="s">
        <v>90</v>
      </c>
      <c r="D14" s="155" t="s">
        <v>520</v>
      </c>
      <c r="E14" s="155" t="s">
        <v>118</v>
      </c>
      <c r="F14" s="170" t="s">
        <v>39</v>
      </c>
      <c r="G14" s="679"/>
      <c r="I14" s="20" t="s">
        <v>1875</v>
      </c>
      <c r="J14" s="20" t="s">
        <v>130</v>
      </c>
      <c r="K14" s="32" t="s">
        <v>90</v>
      </c>
      <c r="L14" s="32" t="s">
        <v>520</v>
      </c>
      <c r="M14" s="32" t="s">
        <v>118</v>
      </c>
      <c r="N14" s="120" t="s">
        <v>39</v>
      </c>
      <c r="O14" s="678"/>
    </row>
    <row r="15" spans="1:15">
      <c r="A15" s="155" t="s">
        <v>1876</v>
      </c>
      <c r="B15" s="155" t="s">
        <v>100</v>
      </c>
      <c r="C15" s="155" t="s">
        <v>90</v>
      </c>
      <c r="D15" s="155" t="s">
        <v>520</v>
      </c>
      <c r="E15" s="155" t="s">
        <v>93</v>
      </c>
      <c r="F15" s="170" t="s">
        <v>39</v>
      </c>
      <c r="G15" s="679"/>
      <c r="I15" s="20" t="s">
        <v>1876</v>
      </c>
      <c r="J15" s="20" t="s">
        <v>100</v>
      </c>
      <c r="K15" s="32" t="s">
        <v>90</v>
      </c>
      <c r="L15" s="32" t="s">
        <v>520</v>
      </c>
      <c r="M15" s="32" t="s">
        <v>93</v>
      </c>
      <c r="N15" s="120" t="s">
        <v>39</v>
      </c>
      <c r="O15" s="678"/>
    </row>
    <row r="16" spans="1:15">
      <c r="A16" s="187" t="s">
        <v>1877</v>
      </c>
      <c r="B16" s="187" t="s">
        <v>103</v>
      </c>
      <c r="C16" s="187" t="s">
        <v>90</v>
      </c>
      <c r="D16" s="187" t="s">
        <v>519</v>
      </c>
      <c r="E16" s="187" t="s">
        <v>448</v>
      </c>
      <c r="F16" s="170" t="s">
        <v>39</v>
      </c>
      <c r="G16" s="679"/>
      <c r="I16" s="181" t="s">
        <v>1877</v>
      </c>
      <c r="J16" s="181" t="s">
        <v>103</v>
      </c>
      <c r="K16" s="183" t="s">
        <v>90</v>
      </c>
      <c r="L16" s="183" t="s">
        <v>519</v>
      </c>
      <c r="M16" s="183" t="s">
        <v>91</v>
      </c>
      <c r="N16" s="120" t="s">
        <v>39</v>
      </c>
      <c r="O16" s="678"/>
    </row>
    <row r="17" spans="1:15">
      <c r="A17" s="187" t="s">
        <v>1877</v>
      </c>
      <c r="B17" s="187" t="s">
        <v>139</v>
      </c>
      <c r="C17" s="187" t="s">
        <v>86</v>
      </c>
      <c r="D17" s="187" t="s">
        <v>519</v>
      </c>
      <c r="E17" s="187" t="s">
        <v>91</v>
      </c>
      <c r="F17" s="170" t="s">
        <v>39</v>
      </c>
      <c r="G17" s="679"/>
      <c r="I17" s="181" t="s">
        <v>1877</v>
      </c>
      <c r="J17" s="181" t="s">
        <v>139</v>
      </c>
      <c r="K17" s="183" t="s">
        <v>90</v>
      </c>
      <c r="L17" s="183" t="s">
        <v>519</v>
      </c>
      <c r="M17" s="183" t="s">
        <v>93</v>
      </c>
      <c r="N17" s="120" t="s">
        <v>39</v>
      </c>
      <c r="O17" s="678"/>
    </row>
    <row r="18" spans="1:15">
      <c r="A18" s="187" t="s">
        <v>1878</v>
      </c>
      <c r="B18" s="187" t="s">
        <v>140</v>
      </c>
      <c r="C18" s="187" t="s">
        <v>90</v>
      </c>
      <c r="D18" s="187" t="s">
        <v>519</v>
      </c>
      <c r="E18" s="187" t="s">
        <v>118</v>
      </c>
      <c r="F18" s="170" t="s">
        <v>39</v>
      </c>
      <c r="G18" s="679"/>
      <c r="I18" s="181" t="s">
        <v>1877</v>
      </c>
      <c r="J18" s="181" t="s">
        <v>140</v>
      </c>
      <c r="K18" s="183" t="s">
        <v>86</v>
      </c>
      <c r="L18" s="183" t="s">
        <v>519</v>
      </c>
      <c r="M18" s="183" t="s">
        <v>91</v>
      </c>
      <c r="N18" s="120" t="s">
        <v>39</v>
      </c>
      <c r="O18" s="678"/>
    </row>
    <row r="19" spans="1:15">
      <c r="A19" s="187" t="s">
        <v>1879</v>
      </c>
      <c r="B19" s="187" t="s">
        <v>141</v>
      </c>
      <c r="C19" s="187" t="s">
        <v>90</v>
      </c>
      <c r="D19" s="187" t="s">
        <v>519</v>
      </c>
      <c r="E19" s="187" t="s">
        <v>93</v>
      </c>
      <c r="F19" s="170" t="s">
        <v>39</v>
      </c>
      <c r="G19" s="679"/>
      <c r="I19" s="181" t="s">
        <v>1878</v>
      </c>
      <c r="J19" s="181" t="s">
        <v>141</v>
      </c>
      <c r="K19" s="183" t="s">
        <v>90</v>
      </c>
      <c r="L19" s="183" t="s">
        <v>519</v>
      </c>
      <c r="M19" s="183" t="s">
        <v>118</v>
      </c>
      <c r="N19" s="120" t="s">
        <v>39</v>
      </c>
      <c r="O19" s="678"/>
    </row>
    <row r="20" spans="1:15">
      <c r="A20" s="187" t="s">
        <v>1879</v>
      </c>
      <c r="B20" s="187" t="s">
        <v>142</v>
      </c>
      <c r="C20" s="187" t="s">
        <v>86</v>
      </c>
      <c r="D20" s="187" t="s">
        <v>519</v>
      </c>
      <c r="E20" s="187" t="s">
        <v>91</v>
      </c>
      <c r="F20" s="170" t="s">
        <v>39</v>
      </c>
      <c r="G20" s="679"/>
      <c r="I20" s="181" t="s">
        <v>1879</v>
      </c>
      <c r="J20" s="181" t="s">
        <v>142</v>
      </c>
      <c r="K20" s="183" t="s">
        <v>86</v>
      </c>
      <c r="L20" s="183" t="s">
        <v>519</v>
      </c>
      <c r="M20" s="183" t="s">
        <v>91</v>
      </c>
      <c r="N20" s="120" t="s">
        <v>39</v>
      </c>
      <c r="O20" s="678"/>
    </row>
    <row r="21" spans="1:15">
      <c r="A21" s="187" t="s">
        <v>1880</v>
      </c>
      <c r="B21" s="187" t="s">
        <v>242</v>
      </c>
      <c r="C21" s="187" t="s">
        <v>90</v>
      </c>
      <c r="D21" s="187" t="s">
        <v>519</v>
      </c>
      <c r="E21" s="187" t="s">
        <v>124</v>
      </c>
      <c r="F21" s="170" t="s">
        <v>39</v>
      </c>
      <c r="G21" s="679"/>
      <c r="I21" s="181" t="s">
        <v>1879</v>
      </c>
      <c r="J21" s="181" t="s">
        <v>242</v>
      </c>
      <c r="K21" s="183" t="s">
        <v>90</v>
      </c>
      <c r="L21" s="183" t="s">
        <v>519</v>
      </c>
      <c r="M21" s="183" t="s">
        <v>93</v>
      </c>
      <c r="N21" s="120" t="s">
        <v>39</v>
      </c>
      <c r="O21" s="678"/>
    </row>
    <row r="22" spans="1:15">
      <c r="A22" s="187" t="s">
        <v>1881</v>
      </c>
      <c r="B22" s="187" t="s">
        <v>241</v>
      </c>
      <c r="C22" s="187" t="s">
        <v>86</v>
      </c>
      <c r="D22" s="187" t="s">
        <v>519</v>
      </c>
      <c r="E22" s="187" t="s">
        <v>124</v>
      </c>
      <c r="F22" s="170" t="s">
        <v>39</v>
      </c>
      <c r="G22" s="679"/>
      <c r="I22" s="181" t="s">
        <v>1880</v>
      </c>
      <c r="J22" s="181" t="s">
        <v>241</v>
      </c>
      <c r="K22" s="183" t="s">
        <v>90</v>
      </c>
      <c r="L22" s="183" t="s">
        <v>519</v>
      </c>
      <c r="M22" s="183" t="s">
        <v>124</v>
      </c>
      <c r="N22" s="120" t="s">
        <v>39</v>
      </c>
      <c r="O22" s="678"/>
    </row>
    <row r="23" spans="1:15">
      <c r="A23" s="187" t="s">
        <v>1882</v>
      </c>
      <c r="B23" s="187" t="s">
        <v>240</v>
      </c>
      <c r="C23" s="187" t="s">
        <v>90</v>
      </c>
      <c r="D23" s="187" t="s">
        <v>520</v>
      </c>
      <c r="E23" s="187" t="s">
        <v>118</v>
      </c>
      <c r="F23" s="170" t="s">
        <v>39</v>
      </c>
      <c r="G23" s="679"/>
      <c r="I23" s="181" t="s">
        <v>1881</v>
      </c>
      <c r="J23" s="181" t="s">
        <v>240</v>
      </c>
      <c r="K23" s="183" t="s">
        <v>86</v>
      </c>
      <c r="L23" s="183" t="s">
        <v>519</v>
      </c>
      <c r="M23" s="183" t="s">
        <v>124</v>
      </c>
      <c r="N23" s="120" t="s">
        <v>39</v>
      </c>
      <c r="O23" s="678"/>
    </row>
    <row r="24" spans="1:15">
      <c r="A24" s="187" t="s">
        <v>1883</v>
      </c>
      <c r="B24" s="187" t="s">
        <v>239</v>
      </c>
      <c r="C24" s="187" t="s">
        <v>90</v>
      </c>
      <c r="D24" s="187" t="s">
        <v>519</v>
      </c>
      <c r="E24" s="187" t="s">
        <v>124</v>
      </c>
      <c r="F24" s="170" t="s">
        <v>39</v>
      </c>
      <c r="G24" s="679"/>
      <c r="I24" s="181" t="s">
        <v>1882</v>
      </c>
      <c r="J24" s="181" t="s">
        <v>239</v>
      </c>
      <c r="K24" s="183" t="s">
        <v>90</v>
      </c>
      <c r="L24" s="183" t="s">
        <v>520</v>
      </c>
      <c r="M24" s="183" t="s">
        <v>118</v>
      </c>
      <c r="N24" s="120" t="s">
        <v>39</v>
      </c>
      <c r="O24" s="678"/>
    </row>
    <row r="25" spans="1:15">
      <c r="A25" s="187" t="s">
        <v>1883</v>
      </c>
      <c r="B25" s="187" t="s">
        <v>148</v>
      </c>
      <c r="C25" s="187" t="s">
        <v>86</v>
      </c>
      <c r="D25" s="187" t="s">
        <v>519</v>
      </c>
      <c r="E25" s="187" t="s">
        <v>118</v>
      </c>
      <c r="F25" s="170" t="s">
        <v>39</v>
      </c>
      <c r="G25" s="679"/>
      <c r="I25" s="181" t="s">
        <v>1883</v>
      </c>
      <c r="J25" s="181" t="s">
        <v>148</v>
      </c>
      <c r="K25" s="183" t="s">
        <v>86</v>
      </c>
      <c r="L25" s="183" t="s">
        <v>519</v>
      </c>
      <c r="M25" s="183" t="s">
        <v>118</v>
      </c>
      <c r="N25" s="120" t="s">
        <v>39</v>
      </c>
      <c r="O25" s="678"/>
    </row>
    <row r="26" spans="1:15">
      <c r="A26" s="187" t="s">
        <v>1884</v>
      </c>
      <c r="B26" s="187" t="s">
        <v>238</v>
      </c>
      <c r="C26" s="187" t="s">
        <v>90</v>
      </c>
      <c r="D26" s="187" t="s">
        <v>520</v>
      </c>
      <c r="E26" s="187" t="s">
        <v>124</v>
      </c>
      <c r="F26" s="170" t="s">
        <v>39</v>
      </c>
      <c r="G26" s="679"/>
      <c r="I26" s="181" t="s">
        <v>1883</v>
      </c>
      <c r="J26" s="181" t="s">
        <v>238</v>
      </c>
      <c r="K26" s="183" t="s">
        <v>90</v>
      </c>
      <c r="L26" s="183" t="s">
        <v>519</v>
      </c>
      <c r="M26" s="183" t="s">
        <v>124</v>
      </c>
      <c r="N26" s="120" t="s">
        <v>39</v>
      </c>
      <c r="O26" s="678"/>
    </row>
    <row r="27" spans="1:15">
      <c r="A27" s="187" t="s">
        <v>1884</v>
      </c>
      <c r="B27" s="187" t="s">
        <v>492</v>
      </c>
      <c r="C27" s="187" t="s">
        <v>86</v>
      </c>
      <c r="D27" s="187" t="s">
        <v>520</v>
      </c>
      <c r="E27" s="187" t="s">
        <v>118</v>
      </c>
      <c r="F27" s="170" t="s">
        <v>39</v>
      </c>
      <c r="G27" s="679"/>
      <c r="I27" s="181" t="s">
        <v>1884</v>
      </c>
      <c r="J27" s="181" t="s">
        <v>492</v>
      </c>
      <c r="K27" s="183" t="s">
        <v>90</v>
      </c>
      <c r="L27" s="183" t="s">
        <v>520</v>
      </c>
      <c r="M27" s="183" t="s">
        <v>124</v>
      </c>
      <c r="N27" s="120" t="s">
        <v>39</v>
      </c>
      <c r="O27" s="678"/>
    </row>
    <row r="28" spans="1:15">
      <c r="A28" s="187" t="s">
        <v>1885</v>
      </c>
      <c r="B28" s="187" t="s">
        <v>514</v>
      </c>
      <c r="C28" s="187" t="s">
        <v>90</v>
      </c>
      <c r="D28" s="187" t="s">
        <v>520</v>
      </c>
      <c r="E28" s="187" t="s">
        <v>117</v>
      </c>
      <c r="F28" s="170" t="s">
        <v>39</v>
      </c>
      <c r="G28" s="679"/>
      <c r="I28" s="181" t="s">
        <v>1884</v>
      </c>
      <c r="J28" s="181" t="s">
        <v>514</v>
      </c>
      <c r="K28" s="183" t="s">
        <v>86</v>
      </c>
      <c r="L28" s="183" t="s">
        <v>520</v>
      </c>
      <c r="M28" s="183" t="s">
        <v>118</v>
      </c>
      <c r="N28" s="120" t="s">
        <v>39</v>
      </c>
      <c r="O28" s="678"/>
    </row>
    <row r="29" spans="1:15">
      <c r="A29" s="187" t="s">
        <v>1885</v>
      </c>
      <c r="B29" s="187" t="s">
        <v>515</v>
      </c>
      <c r="C29" s="187" t="s">
        <v>86</v>
      </c>
      <c r="D29" s="187" t="s">
        <v>520</v>
      </c>
      <c r="E29" s="187" t="s">
        <v>93</v>
      </c>
      <c r="F29" s="170" t="s">
        <v>39</v>
      </c>
      <c r="G29" s="679"/>
      <c r="I29" s="181" t="s">
        <v>1885</v>
      </c>
      <c r="J29" s="181" t="s">
        <v>515</v>
      </c>
      <c r="K29" s="183" t="s">
        <v>90</v>
      </c>
      <c r="L29" s="183" t="s">
        <v>520</v>
      </c>
      <c r="M29" s="183" t="s">
        <v>117</v>
      </c>
      <c r="N29" s="120" t="s">
        <v>39</v>
      </c>
      <c r="O29" s="678"/>
    </row>
    <row r="30" spans="1:15">
      <c r="A30" s="187" t="s">
        <v>1886</v>
      </c>
      <c r="B30" s="187" t="s">
        <v>146</v>
      </c>
      <c r="C30" s="187" t="s">
        <v>90</v>
      </c>
      <c r="D30" s="187" t="s">
        <v>520</v>
      </c>
      <c r="E30" s="187" t="s">
        <v>117</v>
      </c>
      <c r="F30" s="170" t="s">
        <v>39</v>
      </c>
      <c r="G30" s="679"/>
      <c r="I30" s="181" t="s">
        <v>1885</v>
      </c>
      <c r="J30" s="181" t="s">
        <v>146</v>
      </c>
      <c r="K30" s="183" t="s">
        <v>86</v>
      </c>
      <c r="L30" s="183" t="s">
        <v>520</v>
      </c>
      <c r="M30" s="183" t="s">
        <v>124</v>
      </c>
      <c r="N30" s="120" t="s">
        <v>39</v>
      </c>
      <c r="O30" s="678"/>
    </row>
    <row r="31" spans="1:15">
      <c r="A31" s="187" t="s">
        <v>1887</v>
      </c>
      <c r="B31" s="187" t="s">
        <v>493</v>
      </c>
      <c r="C31" s="187" t="s">
        <v>90</v>
      </c>
      <c r="D31" s="187" t="s">
        <v>520</v>
      </c>
      <c r="E31" s="187" t="s">
        <v>118</v>
      </c>
      <c r="F31" s="170" t="s">
        <v>39</v>
      </c>
      <c r="G31" s="679"/>
      <c r="I31" s="181" t="s">
        <v>1885</v>
      </c>
      <c r="J31" s="181" t="s">
        <v>493</v>
      </c>
      <c r="K31" s="183" t="s">
        <v>86</v>
      </c>
      <c r="L31" s="183" t="s">
        <v>520</v>
      </c>
      <c r="M31" s="183" t="s">
        <v>118</v>
      </c>
      <c r="N31" s="120" t="s">
        <v>39</v>
      </c>
      <c r="O31" s="678"/>
    </row>
    <row r="32" spans="1:15">
      <c r="I32" s="181" t="s">
        <v>1886</v>
      </c>
      <c r="J32" s="181" t="s">
        <v>516</v>
      </c>
      <c r="K32" s="183" t="s">
        <v>90</v>
      </c>
      <c r="L32" s="183" t="s">
        <v>520</v>
      </c>
      <c r="M32" s="183" t="s">
        <v>118</v>
      </c>
      <c r="N32" s="120" t="s">
        <v>39</v>
      </c>
      <c r="O32" s="678"/>
    </row>
    <row r="33" spans="9:15">
      <c r="I33" s="181" t="s">
        <v>1886</v>
      </c>
      <c r="J33" s="181" t="s">
        <v>517</v>
      </c>
      <c r="K33" s="183" t="s">
        <v>90</v>
      </c>
      <c r="L33" s="183" t="s">
        <v>520</v>
      </c>
      <c r="M33" s="183" t="s">
        <v>118</v>
      </c>
      <c r="N33" s="120" t="s">
        <v>39</v>
      </c>
      <c r="O33" s="678"/>
    </row>
    <row r="34" spans="9:15">
      <c r="I34" s="181" t="s">
        <v>1887</v>
      </c>
      <c r="J34" s="181" t="s">
        <v>518</v>
      </c>
      <c r="K34" s="183" t="s">
        <v>90</v>
      </c>
      <c r="L34" s="183" t="s">
        <v>520</v>
      </c>
      <c r="M34" s="183" t="s">
        <v>118</v>
      </c>
      <c r="N34" s="120" t="s">
        <v>39</v>
      </c>
      <c r="O34" s="678"/>
    </row>
  </sheetData>
  <sheetProtection algorithmName="SHA-512" hashValue="PdPN1hjH6jT/DZrROFQRS8mw0j4oM2B9uOcAOeG8kxQRxL7GzmzY9K/aJ+Jsw70O+e4oRTu/jXYW+SomA2b2Qg==" saltValue="p5XJqs4QRR7S8pX8kuWvug==" spinCount="100000" sheet="1" objects="1" scenarios="1"/>
  <mergeCells count="8">
    <mergeCell ref="O9:O34"/>
    <mergeCell ref="I7:N7"/>
    <mergeCell ref="A1:G1"/>
    <mergeCell ref="A2:H2"/>
    <mergeCell ref="A3:N3"/>
    <mergeCell ref="A5:N5"/>
    <mergeCell ref="A7:F7"/>
    <mergeCell ref="G9:G31"/>
  </mergeCells>
  <phoneticPr fontId="1"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L12"/>
  <sheetViews>
    <sheetView zoomScale="85" zoomScaleNormal="85" workbookViewId="0">
      <selection sqref="A1:J1"/>
    </sheetView>
  </sheetViews>
  <sheetFormatPr defaultRowHeight="15.75"/>
  <cols>
    <col min="1" max="1" width="19.85546875" style="24" bestFit="1" customWidth="1"/>
    <col min="2" max="2" width="31.42578125" style="24" bestFit="1" customWidth="1"/>
    <col min="3" max="3" width="30.85546875" style="24" customWidth="1"/>
    <col min="4" max="4" width="36.28515625" style="24" bestFit="1" customWidth="1"/>
    <col min="5" max="5" width="30.85546875" style="24" customWidth="1"/>
    <col min="6" max="6" width="23.7109375" style="24" bestFit="1" customWidth="1"/>
    <col min="7" max="7" width="30.85546875" style="24" customWidth="1"/>
    <col min="8" max="8" width="30.7109375" style="24" bestFit="1" customWidth="1"/>
    <col min="9" max="9" width="30.85546875" style="24" customWidth="1"/>
    <col min="10" max="10" width="15.28515625" style="24" bestFit="1" customWidth="1"/>
    <col min="11" max="16384" width="9.140625" style="24"/>
  </cols>
  <sheetData>
    <row r="1" spans="1:12" s="127" customFormat="1" ht="18">
      <c r="A1" s="501" t="s">
        <v>324</v>
      </c>
      <c r="B1" s="501"/>
      <c r="C1" s="501"/>
      <c r="D1" s="501"/>
      <c r="E1" s="501"/>
      <c r="F1" s="501"/>
      <c r="G1" s="501"/>
      <c r="H1" s="501"/>
      <c r="I1" s="501"/>
      <c r="J1" s="501"/>
    </row>
    <row r="2" spans="1:12">
      <c r="A2" s="502" t="s">
        <v>326</v>
      </c>
      <c r="B2" s="502"/>
      <c r="C2" s="502"/>
      <c r="D2" s="502"/>
      <c r="E2" s="502"/>
      <c r="F2" s="502"/>
      <c r="G2" s="502"/>
      <c r="H2" s="502"/>
      <c r="I2" s="502"/>
    </row>
    <row r="3" spans="1:12">
      <c r="A3" s="502" t="s">
        <v>254</v>
      </c>
      <c r="B3" s="502"/>
      <c r="C3" s="502"/>
      <c r="D3" s="502"/>
      <c r="E3" s="502"/>
      <c r="F3" s="502"/>
      <c r="G3" s="502"/>
      <c r="H3" s="502"/>
      <c r="I3" s="502"/>
    </row>
    <row r="5" spans="1:12" s="17" customFormat="1" ht="18">
      <c r="A5" s="501" t="s">
        <v>327</v>
      </c>
      <c r="B5" s="501"/>
      <c r="C5" s="501"/>
      <c r="D5" s="501"/>
      <c r="E5" s="501"/>
      <c r="F5" s="501"/>
      <c r="G5" s="501"/>
      <c r="H5" s="501"/>
      <c r="I5" s="501"/>
    </row>
    <row r="6" spans="1:12">
      <c r="A6" s="502" t="s">
        <v>325</v>
      </c>
      <c r="B6" s="502"/>
      <c r="C6" s="502"/>
      <c r="D6" s="502"/>
      <c r="E6" s="502"/>
      <c r="F6" s="502"/>
      <c r="G6" s="502"/>
      <c r="H6" s="502"/>
      <c r="I6" s="502"/>
      <c r="J6" s="502"/>
      <c r="K6" s="502"/>
      <c r="L6" s="502"/>
    </row>
    <row r="7" spans="1:12">
      <c r="A7" s="18"/>
      <c r="B7" s="503" t="s">
        <v>218</v>
      </c>
      <c r="C7" s="504"/>
      <c r="D7" s="503" t="s">
        <v>105</v>
      </c>
      <c r="E7" s="504"/>
      <c r="F7" s="503" t="s">
        <v>106</v>
      </c>
      <c r="G7" s="504"/>
      <c r="H7" s="503" t="s">
        <v>107</v>
      </c>
      <c r="I7" s="504"/>
    </row>
    <row r="8" spans="1:12" ht="75">
      <c r="A8" s="19" t="s">
        <v>108</v>
      </c>
      <c r="B8" s="20" t="s">
        <v>109</v>
      </c>
      <c r="C8" s="167" t="s">
        <v>440</v>
      </c>
      <c r="D8" s="20" t="s">
        <v>109</v>
      </c>
      <c r="E8" s="167" t="s">
        <v>440</v>
      </c>
      <c r="F8" s="20" t="s">
        <v>109</v>
      </c>
      <c r="G8" s="167" t="s">
        <v>440</v>
      </c>
      <c r="H8" s="20" t="s">
        <v>109</v>
      </c>
      <c r="I8" s="167" t="s">
        <v>440</v>
      </c>
    </row>
    <row r="9" spans="1:12">
      <c r="A9" s="29" t="s">
        <v>0</v>
      </c>
      <c r="B9" s="31" t="s">
        <v>211</v>
      </c>
      <c r="C9" s="636"/>
      <c r="D9" s="31" t="s">
        <v>208</v>
      </c>
      <c r="E9" s="636"/>
      <c r="F9" s="31" t="s">
        <v>7</v>
      </c>
      <c r="G9" s="636"/>
      <c r="H9" s="31" t="s">
        <v>8</v>
      </c>
      <c r="I9" s="636"/>
    </row>
    <row r="10" spans="1:12">
      <c r="A10" s="30" t="s">
        <v>1</v>
      </c>
      <c r="B10" s="23" t="s">
        <v>253</v>
      </c>
      <c r="C10" s="637"/>
      <c r="D10" s="23" t="s">
        <v>449</v>
      </c>
      <c r="E10" s="637"/>
      <c r="F10" s="23" t="s">
        <v>10</v>
      </c>
      <c r="G10" s="637"/>
      <c r="H10" s="23" t="s">
        <v>9</v>
      </c>
      <c r="I10" s="637"/>
    </row>
    <row r="11" spans="1:12">
      <c r="A11" s="30" t="s">
        <v>2</v>
      </c>
      <c r="B11" s="23" t="s">
        <v>5</v>
      </c>
      <c r="C11" s="637"/>
      <c r="D11" s="23" t="s">
        <v>6</v>
      </c>
      <c r="E11" s="637"/>
      <c r="F11" s="23" t="s">
        <v>6</v>
      </c>
      <c r="G11" s="637"/>
      <c r="H11" s="23" t="s">
        <v>6</v>
      </c>
      <c r="I11" s="637"/>
    </row>
    <row r="12" spans="1:12">
      <c r="A12" s="30" t="s">
        <v>3</v>
      </c>
      <c r="B12" s="25" t="s">
        <v>237</v>
      </c>
      <c r="C12" s="638"/>
      <c r="D12" s="25" t="s">
        <v>451</v>
      </c>
      <c r="E12" s="638"/>
      <c r="F12" s="25" t="s">
        <v>450</v>
      </c>
      <c r="G12" s="638"/>
      <c r="H12" s="25" t="s">
        <v>236</v>
      </c>
      <c r="I12" s="638"/>
    </row>
  </sheetData>
  <sheetProtection algorithmName="SHA-512" hashValue="y4I1J07oFbnBXMetuIrSTGxTcBvJ5jkwF9vQKN69W25tBRYqyngtjuyXMe0ywJSMwy7DqL7Kt3wA2U9CoYLoIQ==" saltValue="qkRACz3v1l30kynDXcyVSQ==" spinCount="100000" sheet="1" objects="1" scenarios="1"/>
  <mergeCells count="13">
    <mergeCell ref="A2:I2"/>
    <mergeCell ref="A1:J1"/>
    <mergeCell ref="B7:C7"/>
    <mergeCell ref="D7:E7"/>
    <mergeCell ref="F7:G7"/>
    <mergeCell ref="H7:I7"/>
    <mergeCell ref="A5:I5"/>
    <mergeCell ref="A6:L6"/>
    <mergeCell ref="C9:C12"/>
    <mergeCell ref="E9:E12"/>
    <mergeCell ref="G9:G12"/>
    <mergeCell ref="I9:I12"/>
    <mergeCell ref="A3:I3"/>
  </mergeCells>
  <phoneticPr fontId="1" type="noConversion"/>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K49"/>
  <sheetViews>
    <sheetView zoomScale="85" zoomScaleNormal="85" workbookViewId="0">
      <selection activeCell="L29" sqref="L29"/>
    </sheetView>
  </sheetViews>
  <sheetFormatPr defaultRowHeight="15.75"/>
  <cols>
    <col min="1" max="1" width="25.28515625" style="24" bestFit="1" customWidth="1"/>
    <col min="2" max="2" width="44.140625" style="24" customWidth="1"/>
    <col min="3" max="3" width="28.28515625" style="24" customWidth="1"/>
    <col min="4" max="4" width="37.28515625" style="24" bestFit="1" customWidth="1"/>
    <col min="5" max="5" width="28.28515625" style="24" customWidth="1"/>
    <col min="6" max="6" width="15.7109375" style="24" bestFit="1" customWidth="1"/>
    <col min="7" max="16384" width="9.140625" style="24"/>
  </cols>
  <sheetData>
    <row r="1" spans="1:11" s="127" customFormat="1" ht="18">
      <c r="A1" s="501" t="s">
        <v>324</v>
      </c>
      <c r="B1" s="501"/>
      <c r="C1" s="501"/>
      <c r="D1" s="501"/>
      <c r="E1" s="501"/>
      <c r="F1" s="501"/>
      <c r="G1" s="501"/>
      <c r="H1" s="501"/>
      <c r="I1" s="501"/>
    </row>
    <row r="2" spans="1:11">
      <c r="A2" s="502" t="s">
        <v>326</v>
      </c>
      <c r="B2" s="502"/>
      <c r="C2" s="502"/>
      <c r="D2" s="502"/>
      <c r="E2" s="502"/>
      <c r="F2" s="502"/>
      <c r="G2" s="502"/>
      <c r="H2" s="502"/>
    </row>
    <row r="3" spans="1:11">
      <c r="A3" s="502" t="s">
        <v>254</v>
      </c>
      <c r="B3" s="502"/>
      <c r="C3" s="502"/>
      <c r="D3" s="502"/>
      <c r="E3" s="502"/>
      <c r="F3" s="502"/>
      <c r="G3" s="502"/>
      <c r="H3" s="502"/>
    </row>
    <row r="4" spans="1:11">
      <c r="A4" s="89"/>
      <c r="B4" s="89"/>
      <c r="C4" s="89"/>
      <c r="D4" s="89"/>
      <c r="E4" s="89"/>
      <c r="F4" s="89"/>
      <c r="G4" s="89"/>
      <c r="H4" s="89"/>
    </row>
    <row r="5" spans="1:11" ht="18">
      <c r="A5" s="501" t="s">
        <v>328</v>
      </c>
      <c r="B5" s="501"/>
      <c r="C5" s="501"/>
      <c r="D5" s="501"/>
      <c r="E5" s="501"/>
      <c r="F5" s="501"/>
      <c r="G5" s="501"/>
      <c r="H5" s="501"/>
      <c r="I5" s="501"/>
    </row>
    <row r="6" spans="1:11">
      <c r="A6" s="502" t="s">
        <v>325</v>
      </c>
      <c r="B6" s="502"/>
      <c r="C6" s="502"/>
      <c r="D6" s="502"/>
      <c r="E6" s="502"/>
      <c r="F6" s="502"/>
      <c r="G6" s="502"/>
      <c r="H6" s="502"/>
      <c r="I6" s="502"/>
      <c r="J6" s="502"/>
      <c r="K6" s="502"/>
    </row>
    <row r="7" spans="1:11">
      <c r="A7" s="18"/>
      <c r="B7" s="503" t="s">
        <v>104</v>
      </c>
      <c r="C7" s="504"/>
      <c r="D7" s="503" t="s">
        <v>105</v>
      </c>
      <c r="E7" s="504"/>
    </row>
    <row r="8" spans="1:11" ht="75">
      <c r="A8" s="19" t="s">
        <v>260</v>
      </c>
      <c r="B8" s="20" t="s">
        <v>259</v>
      </c>
      <c r="C8" s="167" t="s">
        <v>440</v>
      </c>
      <c r="D8" s="20" t="s">
        <v>259</v>
      </c>
      <c r="E8" s="167" t="s">
        <v>440</v>
      </c>
    </row>
    <row r="9" spans="1:11">
      <c r="A9" s="29" t="s">
        <v>11</v>
      </c>
      <c r="B9" s="31" t="s">
        <v>258</v>
      </c>
      <c r="C9" s="636"/>
      <c r="D9" s="31" t="s">
        <v>257</v>
      </c>
      <c r="E9" s="636"/>
    </row>
    <row r="10" spans="1:11">
      <c r="A10" s="30" t="s">
        <v>0</v>
      </c>
      <c r="B10" s="23" t="s">
        <v>7</v>
      </c>
      <c r="C10" s="637"/>
      <c r="D10" s="23" t="s">
        <v>7</v>
      </c>
      <c r="E10" s="637"/>
    </row>
    <row r="11" spans="1:11">
      <c r="A11" s="30" t="s">
        <v>12</v>
      </c>
      <c r="B11" s="23" t="s">
        <v>523</v>
      </c>
      <c r="C11" s="637"/>
      <c r="D11" s="23" t="s">
        <v>43</v>
      </c>
      <c r="E11" s="637"/>
    </row>
    <row r="12" spans="1:11">
      <c r="A12" s="30" t="s">
        <v>13</v>
      </c>
      <c r="B12" s="23" t="s">
        <v>37</v>
      </c>
      <c r="C12" s="637"/>
      <c r="D12" s="23" t="s">
        <v>41</v>
      </c>
      <c r="E12" s="637"/>
    </row>
    <row r="13" spans="1:11">
      <c r="A13" s="30" t="s">
        <v>422</v>
      </c>
      <c r="B13" s="25">
        <v>1</v>
      </c>
      <c r="C13" s="637"/>
      <c r="D13" s="25">
        <v>11</v>
      </c>
      <c r="E13" s="637"/>
    </row>
    <row r="14" spans="1:11">
      <c r="A14" s="30" t="s">
        <v>14</v>
      </c>
      <c r="B14" s="22" t="s">
        <v>88</v>
      </c>
      <c r="C14" s="637"/>
      <c r="D14" s="22" t="s">
        <v>88</v>
      </c>
      <c r="E14" s="637"/>
    </row>
    <row r="15" spans="1:11">
      <c r="A15" s="30" t="s">
        <v>15</v>
      </c>
      <c r="B15" s="22" t="s">
        <v>256</v>
      </c>
      <c r="C15" s="637"/>
      <c r="D15" s="23" t="s">
        <v>453</v>
      </c>
      <c r="E15" s="637"/>
    </row>
    <row r="16" spans="1:11">
      <c r="A16" s="30" t="s">
        <v>2</v>
      </c>
      <c r="B16" s="23" t="s">
        <v>6</v>
      </c>
      <c r="C16" s="637"/>
      <c r="D16" s="23" t="s">
        <v>6</v>
      </c>
      <c r="E16" s="637"/>
    </row>
    <row r="17" spans="1:5" ht="16.5">
      <c r="A17" s="30" t="s">
        <v>16</v>
      </c>
      <c r="B17" s="23" t="s">
        <v>314</v>
      </c>
      <c r="C17" s="637"/>
      <c r="D17" s="23" t="s">
        <v>454</v>
      </c>
      <c r="E17" s="637"/>
    </row>
    <row r="18" spans="1:5" ht="16.5">
      <c r="A18" s="30" t="s">
        <v>17</v>
      </c>
      <c r="B18" s="23" t="s">
        <v>314</v>
      </c>
      <c r="C18" s="637"/>
      <c r="D18" s="23" t="s">
        <v>454</v>
      </c>
      <c r="E18" s="637"/>
    </row>
    <row r="19" spans="1:5">
      <c r="A19" s="30" t="s">
        <v>18</v>
      </c>
      <c r="B19" s="22" t="s">
        <v>90</v>
      </c>
      <c r="C19" s="637"/>
      <c r="D19" s="22" t="s">
        <v>93</v>
      </c>
      <c r="E19" s="637"/>
    </row>
    <row r="20" spans="1:5">
      <c r="A20" s="30" t="s">
        <v>19</v>
      </c>
      <c r="B20" s="22" t="s">
        <v>452</v>
      </c>
      <c r="C20" s="637"/>
      <c r="D20" s="22" t="s">
        <v>455</v>
      </c>
      <c r="E20" s="637"/>
    </row>
    <row r="21" spans="1:5">
      <c r="A21" s="30" t="s">
        <v>20</v>
      </c>
      <c r="B21" s="22" t="s">
        <v>38</v>
      </c>
      <c r="C21" s="637"/>
      <c r="D21" s="22" t="s">
        <v>39</v>
      </c>
      <c r="E21" s="637"/>
    </row>
    <row r="22" spans="1:5">
      <c r="A22" s="30" t="s">
        <v>21</v>
      </c>
      <c r="B22" s="23" t="s">
        <v>38</v>
      </c>
      <c r="C22" s="637"/>
      <c r="D22" s="22" t="s">
        <v>39</v>
      </c>
      <c r="E22" s="637"/>
    </row>
    <row r="23" spans="1:5">
      <c r="A23" s="30" t="s">
        <v>22</v>
      </c>
      <c r="B23" s="23" t="s">
        <v>38</v>
      </c>
      <c r="C23" s="637"/>
      <c r="D23" s="22" t="s">
        <v>39</v>
      </c>
      <c r="E23" s="637"/>
    </row>
    <row r="24" spans="1:5">
      <c r="A24" s="30" t="s">
        <v>23</v>
      </c>
      <c r="B24" s="23" t="s">
        <v>38</v>
      </c>
      <c r="C24" s="637"/>
      <c r="D24" s="23" t="s">
        <v>38</v>
      </c>
      <c r="E24" s="637"/>
    </row>
    <row r="25" spans="1:5">
      <c r="A25" s="30" t="s">
        <v>24</v>
      </c>
      <c r="B25" s="23" t="s">
        <v>39</v>
      </c>
      <c r="C25" s="637"/>
      <c r="D25" s="23" t="s">
        <v>39</v>
      </c>
      <c r="E25" s="637"/>
    </row>
    <row r="26" spans="1:5">
      <c r="A26" s="30" t="s">
        <v>25</v>
      </c>
      <c r="B26" s="23" t="s">
        <v>38</v>
      </c>
      <c r="C26" s="637"/>
      <c r="D26" s="23" t="s">
        <v>39</v>
      </c>
      <c r="E26" s="637"/>
    </row>
    <row r="27" spans="1:5">
      <c r="A27" s="30" t="s">
        <v>26</v>
      </c>
      <c r="B27" s="22" t="s">
        <v>255</v>
      </c>
      <c r="C27" s="637"/>
      <c r="D27" s="22" t="s">
        <v>456</v>
      </c>
      <c r="E27" s="637"/>
    </row>
    <row r="28" spans="1:5">
      <c r="A28" s="30" t="s">
        <v>27</v>
      </c>
      <c r="B28" s="22" t="s">
        <v>86</v>
      </c>
      <c r="C28" s="637"/>
      <c r="D28" s="22" t="s">
        <v>86</v>
      </c>
      <c r="E28" s="637"/>
    </row>
    <row r="29" spans="1:5">
      <c r="A29" s="30" t="s">
        <v>28</v>
      </c>
      <c r="B29" s="23" t="s">
        <v>443</v>
      </c>
      <c r="C29" s="637"/>
      <c r="D29" s="22" t="s">
        <v>457</v>
      </c>
      <c r="E29" s="637"/>
    </row>
    <row r="30" spans="1:5">
      <c r="A30" s="30" t="s">
        <v>524</v>
      </c>
      <c r="B30" s="23" t="s">
        <v>39</v>
      </c>
      <c r="C30" s="637"/>
      <c r="D30" s="23" t="s">
        <v>39</v>
      </c>
      <c r="E30" s="637"/>
    </row>
    <row r="31" spans="1:5">
      <c r="A31" s="30" t="s">
        <v>525</v>
      </c>
      <c r="B31" s="22" t="s">
        <v>92</v>
      </c>
      <c r="C31" s="637"/>
      <c r="D31" s="22" t="s">
        <v>92</v>
      </c>
      <c r="E31" s="637"/>
    </row>
    <row r="32" spans="1:5">
      <c r="A32" s="30" t="s">
        <v>526</v>
      </c>
      <c r="B32" s="22" t="s">
        <v>92</v>
      </c>
      <c r="C32" s="637"/>
      <c r="D32" s="22" t="s">
        <v>92</v>
      </c>
      <c r="E32" s="637"/>
    </row>
    <row r="33" spans="1:5">
      <c r="A33" s="195" t="s">
        <v>29</v>
      </c>
      <c r="B33" s="151" t="s">
        <v>40</v>
      </c>
      <c r="C33" s="637"/>
      <c r="D33" s="151" t="s">
        <v>40</v>
      </c>
      <c r="E33" s="637"/>
    </row>
    <row r="34" spans="1:5">
      <c r="A34" s="195" t="s">
        <v>30</v>
      </c>
      <c r="B34" s="151" t="s">
        <v>40</v>
      </c>
      <c r="C34" s="637"/>
      <c r="D34" s="151" t="s">
        <v>40</v>
      </c>
      <c r="E34" s="637"/>
    </row>
    <row r="35" spans="1:5">
      <c r="A35" s="195" t="s">
        <v>31</v>
      </c>
      <c r="B35" s="151" t="s">
        <v>40</v>
      </c>
      <c r="C35" s="637"/>
      <c r="D35" s="151" t="s">
        <v>40</v>
      </c>
      <c r="E35" s="637"/>
    </row>
    <row r="36" spans="1:5">
      <c r="A36" s="195" t="s">
        <v>32</v>
      </c>
      <c r="B36" s="151" t="s">
        <v>40</v>
      </c>
      <c r="C36" s="637"/>
      <c r="D36" s="22" t="s">
        <v>92</v>
      </c>
      <c r="E36" s="637"/>
    </row>
    <row r="37" spans="1:5">
      <c r="A37" s="195" t="s">
        <v>423</v>
      </c>
      <c r="B37" s="151" t="s">
        <v>40</v>
      </c>
      <c r="C37" s="637"/>
      <c r="D37" s="22" t="s">
        <v>458</v>
      </c>
      <c r="E37" s="637"/>
    </row>
    <row r="38" spans="1:5">
      <c r="A38" s="195" t="s">
        <v>424</v>
      </c>
      <c r="B38" s="151" t="s">
        <v>40</v>
      </c>
      <c r="C38" s="637"/>
      <c r="D38" s="22" t="s">
        <v>92</v>
      </c>
      <c r="E38" s="637"/>
    </row>
    <row r="39" spans="1:5">
      <c r="A39" s="195" t="s">
        <v>33</v>
      </c>
      <c r="B39" s="151" t="s">
        <v>40</v>
      </c>
      <c r="C39" s="637"/>
      <c r="D39" s="26">
        <v>20171228</v>
      </c>
      <c r="E39" s="637"/>
    </row>
    <row r="40" spans="1:5">
      <c r="A40" s="195" t="s">
        <v>34</v>
      </c>
      <c r="B40" s="151" t="s">
        <v>40</v>
      </c>
      <c r="C40" s="637"/>
      <c r="D40" s="23" t="s">
        <v>42</v>
      </c>
      <c r="E40" s="637"/>
    </row>
    <row r="41" spans="1:5">
      <c r="A41" s="195" t="s">
        <v>35</v>
      </c>
      <c r="B41" s="151" t="s">
        <v>40</v>
      </c>
      <c r="C41" s="637"/>
      <c r="D41" s="23" t="s">
        <v>44</v>
      </c>
      <c r="E41" s="637"/>
    </row>
    <row r="42" spans="1:5">
      <c r="A42" s="195" t="s">
        <v>425</v>
      </c>
      <c r="B42" s="151" t="s">
        <v>40</v>
      </c>
      <c r="C42" s="637"/>
      <c r="D42" s="26" t="s">
        <v>39</v>
      </c>
      <c r="E42" s="637"/>
    </row>
    <row r="43" spans="1:5">
      <c r="A43" s="195" t="s">
        <v>426</v>
      </c>
      <c r="B43" s="151" t="s">
        <v>40</v>
      </c>
      <c r="C43" s="637"/>
      <c r="D43" s="22" t="s">
        <v>459</v>
      </c>
      <c r="E43" s="637"/>
    </row>
    <row r="44" spans="1:5">
      <c r="A44" s="195" t="s">
        <v>427</v>
      </c>
      <c r="B44" s="151" t="s">
        <v>40</v>
      </c>
      <c r="C44" s="637"/>
      <c r="D44" s="22" t="s">
        <v>99</v>
      </c>
      <c r="E44" s="637"/>
    </row>
    <row r="45" spans="1:5">
      <c r="A45" s="195" t="s">
        <v>428</v>
      </c>
      <c r="B45" s="151" t="s">
        <v>40</v>
      </c>
      <c r="C45" s="637"/>
      <c r="D45" s="23" t="s">
        <v>86</v>
      </c>
      <c r="E45" s="637"/>
    </row>
    <row r="46" spans="1:5">
      <c r="A46" s="195" t="s">
        <v>429</v>
      </c>
      <c r="B46" s="151" t="s">
        <v>40</v>
      </c>
      <c r="C46" s="637"/>
      <c r="D46" s="91" t="s">
        <v>95</v>
      </c>
      <c r="E46" s="637"/>
    </row>
    <row r="47" spans="1:5">
      <c r="A47" s="195" t="s">
        <v>430</v>
      </c>
      <c r="B47" s="151" t="s">
        <v>40</v>
      </c>
      <c r="C47" s="637"/>
      <c r="D47" s="23" t="s">
        <v>86</v>
      </c>
      <c r="E47" s="637"/>
    </row>
    <row r="48" spans="1:5">
      <c r="A48" s="195" t="s">
        <v>36</v>
      </c>
      <c r="B48" s="151" t="s">
        <v>40</v>
      </c>
      <c r="C48" s="637"/>
      <c r="D48" s="23" t="s">
        <v>86</v>
      </c>
      <c r="E48" s="637"/>
    </row>
    <row r="49" spans="1:5">
      <c r="A49" s="196" t="s">
        <v>421</v>
      </c>
      <c r="B49" s="151" t="s">
        <v>40</v>
      </c>
      <c r="C49" s="638"/>
      <c r="D49" s="151" t="s">
        <v>40</v>
      </c>
      <c r="E49" s="638"/>
    </row>
  </sheetData>
  <sheetProtection algorithmName="SHA-512" hashValue="9UNu9XgFJwVMLoLx62HwJFdnOC69zPFR8UI2FT3qU25PINw9KFntCrveI/2oF8WjndMZYjESVj25gps2c+x0yw==" saltValue="bohUNHLL7y++qVvFeSJZ8A==" spinCount="100000" sheet="1" objects="1" scenarios="1"/>
  <mergeCells count="9">
    <mergeCell ref="C9:C49"/>
    <mergeCell ref="E9:E49"/>
    <mergeCell ref="B7:C7"/>
    <mergeCell ref="D7:E7"/>
    <mergeCell ref="A1:I1"/>
    <mergeCell ref="A2:H2"/>
    <mergeCell ref="A3:H3"/>
    <mergeCell ref="A5:I5"/>
    <mergeCell ref="A6:K6"/>
  </mergeCells>
  <phoneticPr fontId="1" type="noConversion"/>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M11"/>
  <sheetViews>
    <sheetView zoomScale="85" zoomScaleNormal="85" workbookViewId="0">
      <selection activeCell="H20" sqref="H20"/>
    </sheetView>
  </sheetViews>
  <sheetFormatPr defaultRowHeight="15.75"/>
  <cols>
    <col min="1" max="1" width="15.5703125" style="24" bestFit="1" customWidth="1"/>
    <col min="2" max="2" width="16.140625" style="24" bestFit="1" customWidth="1"/>
    <col min="3" max="3" width="22.7109375" style="24" customWidth="1"/>
    <col min="4" max="4" width="16.140625" style="24" bestFit="1" customWidth="1"/>
    <col min="5" max="5" width="22.7109375" style="24" customWidth="1"/>
    <col min="6" max="6" width="16.140625" style="24" bestFit="1" customWidth="1"/>
    <col min="7" max="7" width="22.7109375" style="24" customWidth="1"/>
    <col min="8" max="8" width="16.140625" style="24" bestFit="1" customWidth="1"/>
    <col min="9" max="9" width="22.7109375" style="24" customWidth="1"/>
    <col min="10" max="10" width="16.85546875" style="24" bestFit="1" customWidth="1"/>
    <col min="11" max="16384" width="9.140625" style="24"/>
  </cols>
  <sheetData>
    <row r="1" spans="1:13" s="127" customFormat="1" ht="18">
      <c r="A1" s="501" t="s">
        <v>324</v>
      </c>
      <c r="B1" s="501"/>
      <c r="C1" s="501"/>
      <c r="D1" s="501"/>
      <c r="E1" s="501"/>
      <c r="F1" s="501"/>
      <c r="G1" s="501"/>
      <c r="H1" s="501"/>
      <c r="I1" s="501"/>
      <c r="J1" s="501"/>
    </row>
    <row r="2" spans="1:13">
      <c r="A2" s="502" t="s">
        <v>326</v>
      </c>
      <c r="B2" s="502"/>
      <c r="C2" s="502"/>
      <c r="D2" s="502"/>
      <c r="E2" s="502"/>
      <c r="F2" s="502"/>
      <c r="G2" s="502"/>
      <c r="H2" s="502"/>
      <c r="I2" s="502"/>
    </row>
    <row r="3" spans="1:13">
      <c r="A3" s="502" t="s">
        <v>254</v>
      </c>
      <c r="B3" s="502"/>
      <c r="C3" s="502"/>
      <c r="D3" s="502"/>
      <c r="E3" s="502"/>
      <c r="F3" s="502"/>
      <c r="G3" s="502"/>
      <c r="H3" s="502"/>
      <c r="I3" s="502"/>
    </row>
    <row r="4" spans="1:13">
      <c r="A4" s="89"/>
      <c r="B4" s="89"/>
      <c r="C4" s="89"/>
      <c r="D4" s="89"/>
      <c r="E4" s="89"/>
      <c r="F4" s="89"/>
      <c r="G4" s="89"/>
      <c r="H4" s="89"/>
      <c r="I4" s="89"/>
    </row>
    <row r="5" spans="1:13" s="17" customFormat="1" ht="18">
      <c r="A5" s="501" t="s">
        <v>349</v>
      </c>
      <c r="B5" s="501"/>
      <c r="C5" s="501"/>
      <c r="D5" s="501"/>
      <c r="E5" s="501"/>
      <c r="F5" s="501"/>
    </row>
    <row r="6" spans="1:13">
      <c r="A6" s="502" t="s">
        <v>325</v>
      </c>
      <c r="B6" s="502"/>
      <c r="C6" s="502"/>
      <c r="D6" s="502"/>
      <c r="E6" s="502"/>
      <c r="F6" s="502"/>
      <c r="G6" s="502"/>
      <c r="H6" s="502"/>
      <c r="I6" s="502"/>
      <c r="J6" s="502"/>
      <c r="K6" s="502"/>
      <c r="L6" s="502"/>
      <c r="M6" s="78"/>
    </row>
    <row r="7" spans="1:13">
      <c r="A7" s="18"/>
      <c r="B7" s="503" t="s">
        <v>104</v>
      </c>
      <c r="C7" s="504"/>
      <c r="D7" s="503" t="s">
        <v>105</v>
      </c>
      <c r="E7" s="504"/>
      <c r="F7" s="503" t="s">
        <v>106</v>
      </c>
      <c r="G7" s="504"/>
      <c r="H7" s="503" t="s">
        <v>107</v>
      </c>
      <c r="I7" s="504"/>
    </row>
    <row r="8" spans="1:13" ht="75">
      <c r="A8" s="19" t="s">
        <v>264</v>
      </c>
      <c r="B8" s="20" t="s">
        <v>263</v>
      </c>
      <c r="C8" s="167" t="s">
        <v>440</v>
      </c>
      <c r="D8" s="20" t="s">
        <v>263</v>
      </c>
      <c r="E8" s="167" t="s">
        <v>440</v>
      </c>
      <c r="F8" s="20" t="s">
        <v>262</v>
      </c>
      <c r="G8" s="167" t="s">
        <v>440</v>
      </c>
      <c r="H8" s="20" t="s">
        <v>261</v>
      </c>
      <c r="I8" s="167" t="s">
        <v>440</v>
      </c>
    </row>
    <row r="9" spans="1:13">
      <c r="A9" s="29" t="s">
        <v>2</v>
      </c>
      <c r="B9" s="31" t="str">
        <f>"CNY"</f>
        <v>CNY</v>
      </c>
      <c r="C9" s="680"/>
      <c r="D9" s="31" t="str">
        <f>"EUR"</f>
        <v>EUR</v>
      </c>
      <c r="E9" s="680"/>
      <c r="F9" s="31" t="str">
        <f>"JPY"</f>
        <v>JPY</v>
      </c>
      <c r="G9" s="680"/>
      <c r="H9" s="31" t="str">
        <f>"USD"</f>
        <v>USD</v>
      </c>
      <c r="I9" s="680"/>
    </row>
    <row r="10" spans="1:13">
      <c r="A10" s="30" t="s">
        <v>45</v>
      </c>
      <c r="B10" s="22" t="str">
        <f>"0"</f>
        <v>0</v>
      </c>
      <c r="C10" s="681"/>
      <c r="D10" s="22" t="str">
        <f>"0"</f>
        <v>0</v>
      </c>
      <c r="E10" s="681"/>
      <c r="F10" s="22" t="str">
        <f>"3"</f>
        <v>3</v>
      </c>
      <c r="G10" s="681"/>
      <c r="H10" s="22" t="str">
        <f>"0"</f>
        <v>0</v>
      </c>
      <c r="I10" s="681"/>
    </row>
    <row r="11" spans="1:13">
      <c r="A11" s="30" t="s">
        <v>46</v>
      </c>
      <c r="B11" s="22" t="str">
        <f>"1.0043"</f>
        <v>1.0043</v>
      </c>
      <c r="C11" s="682"/>
      <c r="D11" s="22" t="str">
        <f>"10.1030"</f>
        <v>10.1030</v>
      </c>
      <c r="E11" s="682"/>
      <c r="F11" s="22" t="str">
        <f>"88.4400"</f>
        <v>88.4400</v>
      </c>
      <c r="G11" s="682"/>
      <c r="H11" s="22" t="str">
        <f>"7.8000"</f>
        <v>7.8000</v>
      </c>
      <c r="I11" s="682"/>
    </row>
  </sheetData>
  <sheetProtection algorithmName="SHA-512" hashValue="Yy67WXbw4JtpCACXaACx+2bEiiClGgkwXJFK2DpCIk7Cw/Ux9Jeoe4M9j8L9MO7o7KKe+mB+w29HUMSQrDTbFQ==" saltValue="oejUhLwKi/9BDLOsZLHMdQ==" spinCount="100000" sheet="1" objects="1" scenarios="1"/>
  <mergeCells count="13">
    <mergeCell ref="A1:J1"/>
    <mergeCell ref="A2:I2"/>
    <mergeCell ref="A3:I3"/>
    <mergeCell ref="A5:F5"/>
    <mergeCell ref="A6:L6"/>
    <mergeCell ref="I9:I11"/>
    <mergeCell ref="G9:G11"/>
    <mergeCell ref="E9:E11"/>
    <mergeCell ref="C9:C11"/>
    <mergeCell ref="B7:C7"/>
    <mergeCell ref="D7:E7"/>
    <mergeCell ref="F7:G7"/>
    <mergeCell ref="H7:I7"/>
  </mergeCells>
  <phoneticPr fontId="1" type="noConversion"/>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M14"/>
  <sheetViews>
    <sheetView zoomScale="85" zoomScaleNormal="85" workbookViewId="0">
      <selection activeCell="K28" sqref="K28"/>
    </sheetView>
  </sheetViews>
  <sheetFormatPr defaultRowHeight="15.75"/>
  <cols>
    <col min="1" max="1" width="22.5703125" style="24" bestFit="1" customWidth="1"/>
    <col min="2" max="2" width="18.5703125" style="24" bestFit="1" customWidth="1"/>
    <col min="3" max="3" width="25.28515625" style="24" customWidth="1"/>
    <col min="4" max="4" width="18.5703125" style="24" bestFit="1" customWidth="1"/>
    <col min="5" max="5" width="25.28515625" style="24" customWidth="1"/>
    <col min="6" max="6" width="16.85546875" style="24" bestFit="1" customWidth="1"/>
    <col min="7" max="16384" width="9.140625" style="24"/>
  </cols>
  <sheetData>
    <row r="1" spans="1:13" s="127" customFormat="1" ht="18">
      <c r="A1" s="501" t="s">
        <v>324</v>
      </c>
      <c r="B1" s="501"/>
      <c r="C1" s="501"/>
      <c r="D1" s="501"/>
      <c r="E1" s="501"/>
      <c r="F1" s="501"/>
      <c r="G1" s="501"/>
      <c r="H1" s="501"/>
      <c r="I1" s="501"/>
      <c r="J1" s="501"/>
    </row>
    <row r="2" spans="1:13">
      <c r="A2" s="502" t="s">
        <v>326</v>
      </c>
      <c r="B2" s="502"/>
      <c r="C2" s="502"/>
      <c r="D2" s="502"/>
      <c r="E2" s="502"/>
      <c r="F2" s="502"/>
      <c r="G2" s="502"/>
      <c r="H2" s="502"/>
      <c r="I2" s="502"/>
    </row>
    <row r="3" spans="1:13">
      <c r="A3" s="502" t="s">
        <v>254</v>
      </c>
      <c r="B3" s="502"/>
      <c r="C3" s="502"/>
      <c r="D3" s="502"/>
      <c r="E3" s="502"/>
      <c r="F3" s="502"/>
      <c r="G3" s="502"/>
      <c r="H3" s="502"/>
      <c r="I3" s="502"/>
    </row>
    <row r="4" spans="1:13">
      <c r="A4" s="89"/>
      <c r="B4" s="89"/>
      <c r="C4" s="89"/>
      <c r="D4" s="89"/>
      <c r="E4" s="89"/>
      <c r="F4" s="89"/>
      <c r="G4" s="89"/>
      <c r="H4" s="89"/>
      <c r="I4" s="89"/>
    </row>
    <row r="5" spans="1:13" s="17" customFormat="1" ht="18">
      <c r="A5" s="501" t="s">
        <v>351</v>
      </c>
      <c r="B5" s="501"/>
      <c r="C5" s="501"/>
      <c r="D5" s="501"/>
      <c r="E5" s="501"/>
      <c r="F5" s="501"/>
    </row>
    <row r="6" spans="1:13" s="96" customFormat="1">
      <c r="A6" s="502" t="s">
        <v>325</v>
      </c>
      <c r="B6" s="502"/>
      <c r="C6" s="502"/>
      <c r="D6" s="502"/>
      <c r="E6" s="502"/>
      <c r="F6" s="502"/>
      <c r="G6" s="502"/>
      <c r="H6" s="502"/>
      <c r="I6" s="502"/>
      <c r="J6" s="502"/>
      <c r="K6" s="502"/>
      <c r="L6" s="502"/>
      <c r="M6" s="78"/>
    </row>
    <row r="7" spans="1:13" ht="45" customHeight="1">
      <c r="A7" s="18"/>
      <c r="B7" s="553" t="s">
        <v>104</v>
      </c>
      <c r="C7" s="553"/>
      <c r="D7" s="553" t="s">
        <v>105</v>
      </c>
      <c r="E7" s="553"/>
    </row>
    <row r="8" spans="1:13" ht="75">
      <c r="A8" s="19" t="s">
        <v>266</v>
      </c>
      <c r="B8" s="20" t="s">
        <v>265</v>
      </c>
      <c r="C8" s="167" t="s">
        <v>440</v>
      </c>
      <c r="D8" s="20" t="s">
        <v>265</v>
      </c>
      <c r="E8" s="167" t="s">
        <v>440</v>
      </c>
    </row>
    <row r="9" spans="1:13">
      <c r="A9" s="29" t="s">
        <v>0</v>
      </c>
      <c r="B9" s="92" t="s">
        <v>87</v>
      </c>
      <c r="C9" s="636"/>
      <c r="D9" s="92" t="s">
        <v>8</v>
      </c>
      <c r="E9" s="636"/>
    </row>
    <row r="10" spans="1:13">
      <c r="A10" s="30" t="s">
        <v>48</v>
      </c>
      <c r="B10" s="25" t="s">
        <v>95</v>
      </c>
      <c r="C10" s="637"/>
      <c r="D10" s="25" t="s">
        <v>95</v>
      </c>
      <c r="E10" s="637"/>
    </row>
    <row r="11" spans="1:13">
      <c r="A11" s="30" t="s">
        <v>49</v>
      </c>
      <c r="B11" s="25">
        <v>30</v>
      </c>
      <c r="C11" s="637"/>
      <c r="D11" s="25">
        <v>30</v>
      </c>
      <c r="E11" s="637"/>
    </row>
    <row r="12" spans="1:13">
      <c r="A12" s="30" t="s">
        <v>50</v>
      </c>
      <c r="B12" s="25">
        <v>0</v>
      </c>
      <c r="C12" s="637"/>
      <c r="D12" s="25">
        <v>0</v>
      </c>
      <c r="E12" s="637"/>
    </row>
    <row r="13" spans="1:13">
      <c r="A13" s="30" t="s">
        <v>51</v>
      </c>
      <c r="B13" s="25" t="s">
        <v>499</v>
      </c>
      <c r="C13" s="637"/>
      <c r="D13" s="25" t="s">
        <v>499</v>
      </c>
      <c r="E13" s="637"/>
    </row>
    <row r="14" spans="1:13">
      <c r="A14" s="30" t="s">
        <v>52</v>
      </c>
      <c r="B14" s="25" t="s">
        <v>500</v>
      </c>
      <c r="C14" s="638"/>
      <c r="D14" s="25" t="s">
        <v>501</v>
      </c>
      <c r="E14" s="638"/>
    </row>
  </sheetData>
  <sheetProtection algorithmName="SHA-512" hashValue="5lJwUImfxkCBfBpElfhwqlY60rQsp8jFql8TBXEtKsPk3L6ZOHnAUIRZ5aG+H0sR6Z/MXLowIw6DvXOfI3+KIw==" saltValue="OrM9t6378OO1Wf0KD5sUxQ==" spinCount="100000" sheet="1" objects="1" scenarios="1"/>
  <mergeCells count="9">
    <mergeCell ref="A1:J1"/>
    <mergeCell ref="A2:I2"/>
    <mergeCell ref="A3:I3"/>
    <mergeCell ref="A5:F5"/>
    <mergeCell ref="E9:E14"/>
    <mergeCell ref="C9:C14"/>
    <mergeCell ref="B7:C7"/>
    <mergeCell ref="D7:E7"/>
    <mergeCell ref="A6:L6"/>
  </mergeCells>
  <phoneticPr fontId="1" type="noConversion"/>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M11"/>
  <sheetViews>
    <sheetView zoomScale="85" zoomScaleNormal="85" workbookViewId="0">
      <selection activeCell="J21" sqref="J21"/>
    </sheetView>
  </sheetViews>
  <sheetFormatPr defaultRowHeight="15.75"/>
  <cols>
    <col min="1" max="1" width="13.7109375" style="24" bestFit="1" customWidth="1"/>
    <col min="2" max="2" width="16.140625" style="24" bestFit="1" customWidth="1"/>
    <col min="3" max="3" width="25.7109375" style="24" customWidth="1"/>
    <col min="4" max="4" width="16.140625" style="24" bestFit="1" customWidth="1"/>
    <col min="5" max="5" width="25.7109375" style="24" customWidth="1"/>
    <col min="6" max="6" width="16.140625" style="24" bestFit="1" customWidth="1"/>
    <col min="7" max="7" width="25.7109375" style="24" customWidth="1"/>
    <col min="8" max="8" width="16.85546875" style="24" bestFit="1" customWidth="1"/>
    <col min="9" max="16384" width="9.140625" style="24"/>
  </cols>
  <sheetData>
    <row r="1" spans="1:13" s="127" customFormat="1" ht="18">
      <c r="A1" s="501" t="s">
        <v>324</v>
      </c>
      <c r="B1" s="501"/>
      <c r="C1" s="501"/>
      <c r="D1" s="501"/>
      <c r="E1" s="501"/>
      <c r="F1" s="501"/>
      <c r="G1" s="501"/>
      <c r="H1" s="501"/>
      <c r="I1" s="501"/>
      <c r="J1" s="501"/>
    </row>
    <row r="2" spans="1:13">
      <c r="A2" s="502" t="s">
        <v>326</v>
      </c>
      <c r="B2" s="502"/>
      <c r="C2" s="502"/>
      <c r="D2" s="502"/>
      <c r="E2" s="502"/>
      <c r="F2" s="502"/>
      <c r="G2" s="502"/>
      <c r="H2" s="502"/>
      <c r="I2" s="502"/>
    </row>
    <row r="3" spans="1:13">
      <c r="A3" s="502" t="s">
        <v>254</v>
      </c>
      <c r="B3" s="502"/>
      <c r="C3" s="502"/>
      <c r="D3" s="502"/>
      <c r="E3" s="502"/>
      <c r="F3" s="502"/>
      <c r="G3" s="502"/>
      <c r="H3" s="502"/>
      <c r="I3" s="502"/>
    </row>
    <row r="4" spans="1:13">
      <c r="A4" s="89"/>
      <c r="B4" s="89"/>
      <c r="C4" s="89"/>
      <c r="D4" s="89"/>
      <c r="E4" s="89"/>
      <c r="F4" s="89"/>
      <c r="G4" s="89"/>
      <c r="H4" s="89"/>
      <c r="I4" s="89"/>
    </row>
    <row r="5" spans="1:13" s="17" customFormat="1" ht="18">
      <c r="A5" s="501" t="s">
        <v>352</v>
      </c>
      <c r="B5" s="501"/>
      <c r="C5" s="501"/>
      <c r="D5" s="501"/>
      <c r="E5" s="501"/>
      <c r="F5" s="501"/>
    </row>
    <row r="6" spans="1:13" s="17" customFormat="1" ht="18">
      <c r="A6" s="135" t="s">
        <v>384</v>
      </c>
      <c r="B6" s="88"/>
      <c r="C6" s="88"/>
      <c r="D6" s="88"/>
      <c r="E6" s="88"/>
      <c r="F6" s="88"/>
    </row>
    <row r="7" spans="1:13">
      <c r="A7" s="502" t="s">
        <v>325</v>
      </c>
      <c r="B7" s="502"/>
      <c r="C7" s="502"/>
      <c r="D7" s="502"/>
      <c r="E7" s="502"/>
      <c r="F7" s="502"/>
      <c r="G7" s="502"/>
      <c r="H7" s="502"/>
      <c r="I7" s="502"/>
      <c r="J7" s="502"/>
      <c r="K7" s="502"/>
      <c r="L7" s="502"/>
      <c r="M7" s="78"/>
    </row>
    <row r="8" spans="1:13" ht="45" customHeight="1">
      <c r="A8" s="18"/>
      <c r="B8" s="553" t="s">
        <v>104</v>
      </c>
      <c r="C8" s="553"/>
      <c r="D8" s="553" t="s">
        <v>105</v>
      </c>
      <c r="E8" s="553"/>
      <c r="F8" s="553" t="s">
        <v>106</v>
      </c>
      <c r="G8" s="553"/>
    </row>
    <row r="9" spans="1:13" ht="75">
      <c r="A9" s="30" t="s">
        <v>282</v>
      </c>
      <c r="B9" s="20" t="s">
        <v>269</v>
      </c>
      <c r="C9" s="167" t="s">
        <v>440</v>
      </c>
      <c r="D9" s="20" t="s">
        <v>269</v>
      </c>
      <c r="E9" s="167" t="s">
        <v>440</v>
      </c>
      <c r="F9" s="20" t="s">
        <v>269</v>
      </c>
      <c r="G9" s="167" t="s">
        <v>440</v>
      </c>
    </row>
    <row r="10" spans="1:13">
      <c r="A10" s="29" t="s">
        <v>281</v>
      </c>
      <c r="B10" s="28" t="s">
        <v>460</v>
      </c>
      <c r="C10" s="636"/>
      <c r="D10" s="28" t="s">
        <v>462</v>
      </c>
      <c r="E10" s="636"/>
      <c r="F10" s="28" t="s">
        <v>464</v>
      </c>
      <c r="G10" s="636"/>
    </row>
    <row r="11" spans="1:13">
      <c r="A11" s="30" t="s">
        <v>280</v>
      </c>
      <c r="B11" s="26" t="s">
        <v>502</v>
      </c>
      <c r="C11" s="638"/>
      <c r="D11" s="26" t="s">
        <v>465</v>
      </c>
      <c r="E11" s="638"/>
      <c r="F11" s="26" t="s">
        <v>503</v>
      </c>
      <c r="G11" s="638"/>
    </row>
  </sheetData>
  <sheetProtection algorithmName="SHA-512" hashValue="3ORSFcacjkrPuddP8buC6WXNgDout16AkTD0pfxi0DuL2aRzFAaJWFgwtsjNPFUd8diOeonbiLHhX/PSeW8o6A==" saltValue="uEGNKQNQokP2SjfJUg6LEg==" spinCount="100000" sheet="1" objects="1" scenarios="1"/>
  <mergeCells count="11">
    <mergeCell ref="A1:J1"/>
    <mergeCell ref="A2:I2"/>
    <mergeCell ref="A3:I3"/>
    <mergeCell ref="A5:F5"/>
    <mergeCell ref="A7:L7"/>
    <mergeCell ref="C10:C11"/>
    <mergeCell ref="G10:G11"/>
    <mergeCell ref="E10:E11"/>
    <mergeCell ref="B8:C8"/>
    <mergeCell ref="D8:E8"/>
    <mergeCell ref="F8:G8"/>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1"/>
  <sheetViews>
    <sheetView zoomScale="85" zoomScaleNormal="85" workbookViewId="0">
      <pane xSplit="3" ySplit="7" topLeftCell="D182" activePane="bottomRight" state="frozen"/>
      <selection activeCell="N45" sqref="N45"/>
      <selection pane="topRight" activeCell="N45" sqref="N45"/>
      <selection pane="bottomLeft" activeCell="N45" sqref="N45"/>
      <selection pane="bottomRight" activeCell="B208" sqref="B208"/>
    </sheetView>
  </sheetViews>
  <sheetFormatPr defaultColWidth="91.28515625" defaultRowHeight="15"/>
  <cols>
    <col min="1" max="1" width="13.28515625" style="8" bestFit="1" customWidth="1"/>
    <col min="2" max="2" width="89.7109375" style="8" bestFit="1" customWidth="1"/>
    <col min="3" max="3" width="22.85546875" style="8" bestFit="1" customWidth="1"/>
    <col min="4" max="7" width="15" style="12" bestFit="1" customWidth="1"/>
    <col min="8" max="8" width="16" style="12" bestFit="1" customWidth="1"/>
    <col min="9" max="10" width="15" style="12" bestFit="1" customWidth="1"/>
    <col min="11" max="16384" width="91.28515625" style="6"/>
  </cols>
  <sheetData>
    <row r="1" spans="1:10" s="5" customFormat="1" ht="26.25">
      <c r="A1" s="7" t="s">
        <v>173</v>
      </c>
      <c r="B1" s="8"/>
      <c r="C1" s="8"/>
    </row>
    <row r="2" spans="1:10" s="5" customFormat="1" ht="15.75">
      <c r="A2" s="9"/>
      <c r="B2" s="8"/>
      <c r="C2" s="8"/>
    </row>
    <row r="3" spans="1:10" s="5" customFormat="1">
      <c r="A3" s="10" t="s">
        <v>60</v>
      </c>
      <c r="B3" s="10"/>
      <c r="C3" s="10"/>
    </row>
    <row r="4" spans="1:10" s="81" customFormat="1" ht="17.25">
      <c r="A4" s="87" t="s">
        <v>207</v>
      </c>
      <c r="B4" s="80"/>
      <c r="C4" s="80"/>
    </row>
    <row r="5" spans="1:10" s="81" customFormat="1" ht="17.25">
      <c r="A5" s="440" t="s">
        <v>180</v>
      </c>
      <c r="B5" s="80"/>
      <c r="C5" s="80"/>
    </row>
    <row r="6" spans="1:10" s="5" customFormat="1" ht="15.75" thickBot="1">
      <c r="A6" s="10"/>
      <c r="B6" s="10"/>
      <c r="C6" s="10"/>
    </row>
    <row r="7" spans="1:10" s="11" customFormat="1" ht="75.75" thickBot="1">
      <c r="A7" s="53" t="s">
        <v>61</v>
      </c>
      <c r="B7" s="54" t="s">
        <v>58</v>
      </c>
      <c r="C7" s="54" t="s">
        <v>62</v>
      </c>
      <c r="D7" s="54" t="s">
        <v>174</v>
      </c>
      <c r="E7" s="54" t="s">
        <v>175</v>
      </c>
      <c r="F7" s="54" t="s">
        <v>176</v>
      </c>
      <c r="G7" s="54" t="s">
        <v>177</v>
      </c>
      <c r="H7" s="54" t="s">
        <v>178</v>
      </c>
      <c r="I7" s="54" t="s">
        <v>179</v>
      </c>
      <c r="J7" s="54" t="s">
        <v>414</v>
      </c>
    </row>
    <row r="8" spans="1:10" s="11" customFormat="1" ht="15.75" thickBot="1">
      <c r="A8" s="485" t="s">
        <v>181</v>
      </c>
      <c r="B8" s="486"/>
      <c r="C8" s="82"/>
      <c r="D8" s="82"/>
      <c r="E8" s="82"/>
      <c r="F8" s="82"/>
      <c r="G8" s="82"/>
      <c r="H8" s="82"/>
      <c r="I8" s="54"/>
      <c r="J8" s="82"/>
    </row>
    <row r="9" spans="1:10" s="374" customFormat="1">
      <c r="A9" s="368">
        <v>1</v>
      </c>
      <c r="B9" s="369" t="s">
        <v>1417</v>
      </c>
      <c r="C9" s="370"/>
      <c r="D9" s="371"/>
      <c r="E9" s="372"/>
      <c r="F9" s="373"/>
      <c r="G9" s="372"/>
      <c r="H9" s="373"/>
      <c r="I9" s="372"/>
      <c r="J9" s="372"/>
    </row>
    <row r="10" spans="1:10" s="374" customFormat="1" ht="28.5">
      <c r="A10" s="70">
        <v>1.1000000000000001</v>
      </c>
      <c r="B10" s="71" t="s">
        <v>1418</v>
      </c>
      <c r="C10" s="72" t="s">
        <v>1419</v>
      </c>
      <c r="D10" s="375" t="s">
        <v>1420</v>
      </c>
      <c r="E10" s="375" t="s">
        <v>1420</v>
      </c>
      <c r="F10" s="375" t="s">
        <v>1420</v>
      </c>
      <c r="G10" s="375" t="s">
        <v>1420</v>
      </c>
      <c r="H10" s="375" t="s">
        <v>1420</v>
      </c>
      <c r="I10" s="376" t="s">
        <v>1420</v>
      </c>
      <c r="J10" s="376" t="s">
        <v>1420</v>
      </c>
    </row>
    <row r="11" spans="1:10" s="374" customFormat="1">
      <c r="A11" s="70"/>
      <c r="B11" s="71"/>
      <c r="C11" s="72"/>
      <c r="D11" s="377"/>
      <c r="E11" s="378"/>
      <c r="F11" s="379"/>
      <c r="G11" s="378"/>
      <c r="H11" s="379"/>
      <c r="I11" s="378"/>
      <c r="J11" s="378"/>
    </row>
    <row r="12" spans="1:10" s="374" customFormat="1">
      <c r="A12" s="70"/>
      <c r="B12" s="73" t="s">
        <v>59</v>
      </c>
      <c r="C12" s="72"/>
      <c r="D12" s="377"/>
      <c r="E12" s="378"/>
      <c r="F12" s="379"/>
      <c r="G12" s="378"/>
      <c r="H12" s="379"/>
      <c r="I12" s="378"/>
      <c r="J12" s="378"/>
    </row>
    <row r="13" spans="1:10" s="374" customFormat="1">
      <c r="A13" s="70"/>
      <c r="B13" s="71" t="s">
        <v>1421</v>
      </c>
      <c r="C13" s="72"/>
      <c r="D13" s="377"/>
      <c r="E13" s="378"/>
      <c r="F13" s="379"/>
      <c r="G13" s="378"/>
      <c r="H13" s="379"/>
      <c r="I13" s="378"/>
      <c r="J13" s="378"/>
    </row>
    <row r="14" spans="1:10" s="374" customFormat="1">
      <c r="A14" s="70"/>
      <c r="B14" s="72"/>
      <c r="C14" s="72"/>
      <c r="D14" s="377"/>
      <c r="E14" s="378"/>
      <c r="F14" s="379"/>
      <c r="G14" s="378"/>
      <c r="H14" s="379"/>
      <c r="I14" s="378"/>
      <c r="J14" s="378"/>
    </row>
    <row r="15" spans="1:10" s="374" customFormat="1" ht="28.5">
      <c r="A15" s="70">
        <v>1.2</v>
      </c>
      <c r="B15" s="71" t="s">
        <v>1422</v>
      </c>
      <c r="C15" s="72" t="s">
        <v>1423</v>
      </c>
      <c r="D15" s="375" t="s">
        <v>1420</v>
      </c>
      <c r="E15" s="375" t="s">
        <v>1420</v>
      </c>
      <c r="F15" s="375" t="s">
        <v>1420</v>
      </c>
      <c r="G15" s="375" t="s">
        <v>1420</v>
      </c>
      <c r="H15" s="375" t="s">
        <v>1420</v>
      </c>
      <c r="I15" s="376" t="s">
        <v>1420</v>
      </c>
      <c r="J15" s="376" t="s">
        <v>1420</v>
      </c>
    </row>
    <row r="16" spans="1:10" s="374" customFormat="1">
      <c r="A16" s="70"/>
      <c r="B16" s="72"/>
      <c r="C16" s="72"/>
      <c r="D16" s="377"/>
      <c r="E16" s="378"/>
      <c r="F16" s="379"/>
      <c r="G16" s="378"/>
      <c r="H16" s="379"/>
      <c r="I16" s="378"/>
      <c r="J16" s="378"/>
    </row>
    <row r="17" spans="1:10" s="374" customFormat="1">
      <c r="A17" s="70"/>
      <c r="B17" s="73" t="s">
        <v>59</v>
      </c>
      <c r="C17" s="72"/>
      <c r="D17" s="377"/>
      <c r="E17" s="378"/>
      <c r="F17" s="379"/>
      <c r="G17" s="378"/>
      <c r="H17" s="379"/>
      <c r="I17" s="378"/>
      <c r="J17" s="378"/>
    </row>
    <row r="18" spans="1:10" s="374" customFormat="1" ht="28.5">
      <c r="A18" s="70"/>
      <c r="B18" s="71" t="s">
        <v>1424</v>
      </c>
      <c r="C18" s="72"/>
      <c r="D18" s="377"/>
      <c r="E18" s="378"/>
      <c r="F18" s="379"/>
      <c r="G18" s="378"/>
      <c r="H18" s="379"/>
      <c r="I18" s="378"/>
      <c r="J18" s="378"/>
    </row>
    <row r="19" spans="1:10" s="374" customFormat="1" ht="15.75" thickBot="1">
      <c r="A19" s="74"/>
      <c r="B19" s="75"/>
      <c r="C19" s="75"/>
      <c r="D19" s="380"/>
      <c r="E19" s="381"/>
      <c r="F19" s="382"/>
      <c r="G19" s="381"/>
      <c r="H19" s="382"/>
      <c r="I19" s="381"/>
      <c r="J19" s="381"/>
    </row>
    <row r="20" spans="1:10" s="374" customFormat="1">
      <c r="A20" s="368">
        <v>2</v>
      </c>
      <c r="B20" s="369" t="s">
        <v>1425</v>
      </c>
      <c r="C20" s="370"/>
      <c r="D20" s="383"/>
      <c r="E20" s="383"/>
      <c r="F20" s="383"/>
      <c r="G20" s="383"/>
      <c r="H20" s="383"/>
      <c r="I20" s="383"/>
      <c r="J20" s="383"/>
    </row>
    <row r="21" spans="1:10" s="374" customFormat="1">
      <c r="A21" s="76"/>
      <c r="B21" s="384" t="s">
        <v>1426</v>
      </c>
      <c r="C21" s="385"/>
      <c r="D21" s="138"/>
      <c r="E21" s="138"/>
      <c r="F21" s="138"/>
      <c r="G21" s="138"/>
      <c r="H21" s="138"/>
      <c r="I21" s="138"/>
      <c r="J21" s="138"/>
    </row>
    <row r="22" spans="1:10" s="374" customFormat="1" ht="28.5">
      <c r="A22" s="70">
        <v>2.1</v>
      </c>
      <c r="B22" s="386" t="s">
        <v>1427</v>
      </c>
      <c r="C22" s="72" t="s">
        <v>1428</v>
      </c>
      <c r="D22" s="139" t="s">
        <v>228</v>
      </c>
      <c r="E22" s="139" t="s">
        <v>228</v>
      </c>
      <c r="F22" s="139" t="s">
        <v>228</v>
      </c>
      <c r="G22" s="138" t="s">
        <v>214</v>
      </c>
      <c r="H22" s="138" t="s">
        <v>214</v>
      </c>
      <c r="I22" s="138" t="s">
        <v>214</v>
      </c>
      <c r="J22" s="138" t="s">
        <v>214</v>
      </c>
    </row>
    <row r="23" spans="1:10" s="374" customFormat="1">
      <c r="A23" s="70"/>
      <c r="B23" s="386"/>
      <c r="C23" s="72"/>
      <c r="D23" s="138"/>
      <c r="E23" s="138"/>
      <c r="F23" s="138"/>
      <c r="G23" s="138"/>
      <c r="H23" s="138"/>
      <c r="I23" s="138"/>
      <c r="J23" s="138"/>
    </row>
    <row r="24" spans="1:10" s="374" customFormat="1" ht="28.5">
      <c r="A24" s="70">
        <v>2.2000000000000002</v>
      </c>
      <c r="B24" s="71" t="s">
        <v>1429</v>
      </c>
      <c r="C24" s="72" t="s">
        <v>1430</v>
      </c>
      <c r="D24" s="139" t="s">
        <v>213</v>
      </c>
      <c r="E24" s="139" t="s">
        <v>213</v>
      </c>
      <c r="F24" s="139" t="s">
        <v>213</v>
      </c>
      <c r="G24" s="138" t="s">
        <v>214</v>
      </c>
      <c r="H24" s="138" t="s">
        <v>214</v>
      </c>
      <c r="I24" s="138" t="s">
        <v>214</v>
      </c>
      <c r="J24" s="138" t="s">
        <v>214</v>
      </c>
    </row>
    <row r="25" spans="1:10" s="374" customFormat="1" ht="57">
      <c r="A25" s="70"/>
      <c r="B25" s="72" t="s">
        <v>1431</v>
      </c>
      <c r="C25" s="72"/>
      <c r="D25" s="138"/>
      <c r="E25" s="138"/>
      <c r="F25" s="138"/>
      <c r="G25" s="138"/>
      <c r="H25" s="138"/>
      <c r="I25" s="138"/>
      <c r="J25" s="138"/>
    </row>
    <row r="26" spans="1:10" s="374" customFormat="1">
      <c r="A26" s="70"/>
      <c r="B26" s="72"/>
      <c r="C26" s="72"/>
      <c r="D26" s="138"/>
      <c r="E26" s="138"/>
      <c r="F26" s="138"/>
      <c r="G26" s="138"/>
      <c r="H26" s="138"/>
      <c r="I26" s="138"/>
      <c r="J26" s="138"/>
    </row>
    <row r="27" spans="1:10" s="374" customFormat="1" ht="28.5">
      <c r="A27" s="70">
        <v>2.2999999999999998</v>
      </c>
      <c r="B27" s="386" t="s">
        <v>1432</v>
      </c>
      <c r="C27" s="72" t="s">
        <v>1433</v>
      </c>
      <c r="D27" s="139" t="s">
        <v>215</v>
      </c>
      <c r="E27" s="139" t="s">
        <v>215</v>
      </c>
      <c r="F27" s="139" t="s">
        <v>215</v>
      </c>
      <c r="G27" s="138" t="s">
        <v>214</v>
      </c>
      <c r="H27" s="138" t="s">
        <v>214</v>
      </c>
      <c r="I27" s="138" t="s">
        <v>214</v>
      </c>
      <c r="J27" s="138" t="s">
        <v>214</v>
      </c>
    </row>
    <row r="28" spans="1:10" s="374" customFormat="1">
      <c r="A28" s="70"/>
      <c r="B28" s="386"/>
      <c r="C28" s="72"/>
      <c r="D28" s="138"/>
      <c r="E28" s="138"/>
      <c r="F28" s="138"/>
      <c r="G28" s="138"/>
      <c r="H28" s="138"/>
      <c r="I28" s="138"/>
      <c r="J28" s="138"/>
    </row>
    <row r="29" spans="1:10" s="374" customFormat="1" ht="28.5">
      <c r="A29" s="70">
        <v>2.4</v>
      </c>
      <c r="B29" s="386" t="s">
        <v>1434</v>
      </c>
      <c r="C29" s="72" t="s">
        <v>1435</v>
      </c>
      <c r="D29" s="139" t="s">
        <v>216</v>
      </c>
      <c r="E29" s="139" t="s">
        <v>216</v>
      </c>
      <c r="F29" s="139" t="s">
        <v>216</v>
      </c>
      <c r="G29" s="138" t="s">
        <v>214</v>
      </c>
      <c r="H29" s="138" t="s">
        <v>214</v>
      </c>
      <c r="I29" s="138" t="s">
        <v>214</v>
      </c>
      <c r="J29" s="138" t="s">
        <v>214</v>
      </c>
    </row>
    <row r="30" spans="1:10" s="374" customFormat="1">
      <c r="A30" s="70"/>
      <c r="B30" s="386"/>
      <c r="C30" s="72"/>
      <c r="D30" s="138"/>
      <c r="E30" s="138"/>
      <c r="F30" s="138"/>
      <c r="G30" s="138"/>
      <c r="H30" s="138"/>
      <c r="I30" s="138"/>
      <c r="J30" s="138"/>
    </row>
    <row r="31" spans="1:10" s="374" customFormat="1" ht="28.5">
      <c r="A31" s="70">
        <v>2.5</v>
      </c>
      <c r="B31" s="386" t="s">
        <v>1436</v>
      </c>
      <c r="C31" s="72" t="s">
        <v>1437</v>
      </c>
      <c r="D31" s="139" t="s">
        <v>98</v>
      </c>
      <c r="E31" s="139" t="s">
        <v>98</v>
      </c>
      <c r="F31" s="139" t="s">
        <v>98</v>
      </c>
      <c r="G31" s="138" t="s">
        <v>214</v>
      </c>
      <c r="H31" s="138" t="s">
        <v>214</v>
      </c>
      <c r="I31" s="138" t="s">
        <v>214</v>
      </c>
      <c r="J31" s="138" t="s">
        <v>214</v>
      </c>
    </row>
    <row r="32" spans="1:10" s="374" customFormat="1">
      <c r="A32" s="70"/>
      <c r="B32" s="386"/>
      <c r="C32" s="72"/>
      <c r="D32" s="138"/>
      <c r="E32" s="138"/>
      <c r="F32" s="138"/>
      <c r="G32" s="138"/>
      <c r="H32" s="138"/>
      <c r="I32" s="138"/>
      <c r="J32" s="138"/>
    </row>
    <row r="33" spans="1:10" s="374" customFormat="1" ht="28.5">
      <c r="A33" s="70">
        <v>2.6</v>
      </c>
      <c r="B33" s="386" t="s">
        <v>1438</v>
      </c>
      <c r="C33" s="72" t="s">
        <v>1439</v>
      </c>
      <c r="D33" s="139" t="s">
        <v>1440</v>
      </c>
      <c r="E33" s="139" t="s">
        <v>1440</v>
      </c>
      <c r="F33" s="139" t="s">
        <v>1440</v>
      </c>
      <c r="G33" s="138" t="s">
        <v>214</v>
      </c>
      <c r="H33" s="138" t="s">
        <v>214</v>
      </c>
      <c r="I33" s="138" t="s">
        <v>214</v>
      </c>
      <c r="J33" s="138" t="s">
        <v>214</v>
      </c>
    </row>
    <row r="34" spans="1:10" s="374" customFormat="1">
      <c r="A34" s="70"/>
      <c r="B34" s="386"/>
      <c r="C34" s="72"/>
      <c r="D34" s="138"/>
      <c r="E34" s="138"/>
      <c r="F34" s="138"/>
      <c r="G34" s="138"/>
      <c r="H34" s="138"/>
      <c r="I34" s="138"/>
      <c r="J34" s="138"/>
    </row>
    <row r="35" spans="1:10" s="374" customFormat="1" ht="28.5">
      <c r="A35" s="70">
        <v>2.7</v>
      </c>
      <c r="B35" s="386" t="s">
        <v>1441</v>
      </c>
      <c r="C35" s="72" t="s">
        <v>1442</v>
      </c>
      <c r="D35" s="139" t="s">
        <v>1443</v>
      </c>
      <c r="E35" s="139" t="s">
        <v>1443</v>
      </c>
      <c r="F35" s="138" t="s">
        <v>214</v>
      </c>
      <c r="G35" s="138" t="s">
        <v>214</v>
      </c>
      <c r="H35" s="138" t="s">
        <v>214</v>
      </c>
      <c r="I35" s="138" t="s">
        <v>214</v>
      </c>
      <c r="J35" s="138" t="s">
        <v>214</v>
      </c>
    </row>
    <row r="36" spans="1:10" s="374" customFormat="1">
      <c r="A36" s="70"/>
      <c r="B36" s="386"/>
      <c r="C36" s="72"/>
      <c r="D36" s="138"/>
      <c r="E36" s="138"/>
      <c r="F36" s="138"/>
      <c r="G36" s="138"/>
      <c r="H36" s="138"/>
      <c r="I36" s="138"/>
      <c r="J36" s="138"/>
    </row>
    <row r="37" spans="1:10" s="374" customFormat="1" ht="28.5">
      <c r="A37" s="70">
        <v>2.8</v>
      </c>
      <c r="B37" s="386" t="s">
        <v>1444</v>
      </c>
      <c r="C37" s="72" t="s">
        <v>1445</v>
      </c>
      <c r="D37" s="139" t="s">
        <v>1446</v>
      </c>
      <c r="E37" s="139" t="s">
        <v>1446</v>
      </c>
      <c r="F37" s="138" t="s">
        <v>214</v>
      </c>
      <c r="G37" s="138" t="s">
        <v>214</v>
      </c>
      <c r="H37" s="138" t="s">
        <v>214</v>
      </c>
      <c r="I37" s="138" t="s">
        <v>214</v>
      </c>
      <c r="J37" s="138" t="s">
        <v>214</v>
      </c>
    </row>
    <row r="38" spans="1:10" s="374" customFormat="1">
      <c r="A38" s="70"/>
      <c r="B38" s="386"/>
      <c r="C38" s="72"/>
      <c r="D38" s="138"/>
      <c r="E38" s="138"/>
      <c r="F38" s="138"/>
      <c r="G38" s="138"/>
      <c r="H38" s="138"/>
      <c r="I38" s="138"/>
      <c r="J38" s="138"/>
    </row>
    <row r="39" spans="1:10" s="374" customFormat="1" ht="28.5">
      <c r="A39" s="70">
        <v>2.9</v>
      </c>
      <c r="B39" s="386" t="s">
        <v>1447</v>
      </c>
      <c r="C39" s="72" t="s">
        <v>1448</v>
      </c>
      <c r="D39" s="139" t="s">
        <v>1449</v>
      </c>
      <c r="E39" s="139" t="s">
        <v>1449</v>
      </c>
      <c r="F39" s="139" t="s">
        <v>1449</v>
      </c>
      <c r="G39" s="138" t="s">
        <v>214</v>
      </c>
      <c r="H39" s="138" t="s">
        <v>214</v>
      </c>
      <c r="I39" s="138" t="s">
        <v>214</v>
      </c>
      <c r="J39" s="138" t="s">
        <v>214</v>
      </c>
    </row>
    <row r="40" spans="1:10" s="374" customFormat="1">
      <c r="A40" s="70"/>
      <c r="B40" s="386"/>
      <c r="C40" s="72"/>
      <c r="D40" s="138"/>
      <c r="E40" s="138"/>
      <c r="F40" s="138"/>
      <c r="G40" s="138"/>
      <c r="H40" s="138"/>
      <c r="I40" s="138"/>
      <c r="J40" s="138"/>
    </row>
    <row r="41" spans="1:10" s="374" customFormat="1" ht="71.25">
      <c r="A41" s="387" t="s">
        <v>1450</v>
      </c>
      <c r="B41" s="386" t="s">
        <v>1451</v>
      </c>
      <c r="C41" s="72" t="s">
        <v>1452</v>
      </c>
      <c r="D41" s="139" t="s">
        <v>1453</v>
      </c>
      <c r="E41" s="139" t="s">
        <v>1453</v>
      </c>
      <c r="F41" s="139" t="s">
        <v>1453</v>
      </c>
      <c r="G41" s="138" t="s">
        <v>214</v>
      </c>
      <c r="H41" s="138" t="s">
        <v>214</v>
      </c>
      <c r="I41" s="138" t="s">
        <v>214</v>
      </c>
      <c r="J41" s="138" t="s">
        <v>214</v>
      </c>
    </row>
    <row r="42" spans="1:10" s="374" customFormat="1">
      <c r="A42" s="70"/>
      <c r="B42" s="386"/>
      <c r="C42" s="72"/>
      <c r="D42" s="138"/>
      <c r="E42" s="138"/>
      <c r="F42" s="138"/>
      <c r="G42" s="138"/>
      <c r="H42" s="138"/>
      <c r="I42" s="138"/>
      <c r="J42" s="138"/>
    </row>
    <row r="43" spans="1:10" s="374" customFormat="1" ht="28.5">
      <c r="A43" s="70">
        <v>2.11</v>
      </c>
      <c r="B43" s="386" t="s">
        <v>1454</v>
      </c>
      <c r="C43" s="72" t="s">
        <v>1455</v>
      </c>
      <c r="D43" s="139" t="s">
        <v>1456</v>
      </c>
      <c r="E43" s="139" t="s">
        <v>1456</v>
      </c>
      <c r="F43" s="139" t="s">
        <v>1456</v>
      </c>
      <c r="G43" s="138" t="s">
        <v>214</v>
      </c>
      <c r="H43" s="138" t="s">
        <v>214</v>
      </c>
      <c r="I43" s="138" t="s">
        <v>214</v>
      </c>
      <c r="J43" s="138" t="s">
        <v>214</v>
      </c>
    </row>
    <row r="44" spans="1:10" s="374" customFormat="1">
      <c r="A44" s="70"/>
      <c r="B44" s="386"/>
      <c r="C44" s="72"/>
      <c r="D44" s="138"/>
      <c r="E44" s="138"/>
      <c r="F44" s="138"/>
      <c r="G44" s="138"/>
      <c r="H44" s="138"/>
      <c r="I44" s="138"/>
      <c r="J44" s="138"/>
    </row>
    <row r="45" spans="1:10" s="374" customFormat="1" ht="42.75">
      <c r="A45" s="70">
        <v>2.12</v>
      </c>
      <c r="B45" s="386" t="s">
        <v>1457</v>
      </c>
      <c r="C45" s="72" t="s">
        <v>1458</v>
      </c>
      <c r="D45" s="139" t="s">
        <v>1459</v>
      </c>
      <c r="E45" s="139" t="s">
        <v>1459</v>
      </c>
      <c r="F45" s="138" t="s">
        <v>214</v>
      </c>
      <c r="G45" s="138" t="s">
        <v>214</v>
      </c>
      <c r="H45" s="138" t="s">
        <v>214</v>
      </c>
      <c r="I45" s="138" t="s">
        <v>214</v>
      </c>
      <c r="J45" s="138" t="s">
        <v>214</v>
      </c>
    </row>
    <row r="46" spans="1:10" s="374" customFormat="1">
      <c r="A46" s="70"/>
      <c r="B46" s="386"/>
      <c r="C46" s="72"/>
      <c r="D46" s="138"/>
      <c r="E46" s="138"/>
      <c r="F46" s="388"/>
      <c r="G46" s="138"/>
      <c r="H46" s="138"/>
      <c r="I46" s="138"/>
      <c r="J46" s="138"/>
    </row>
    <row r="47" spans="1:10" s="374" customFormat="1" ht="28.5">
      <c r="A47" s="70">
        <v>2.13</v>
      </c>
      <c r="B47" s="386" t="s">
        <v>1460</v>
      </c>
      <c r="C47" s="72" t="s">
        <v>1461</v>
      </c>
      <c r="D47" s="139" t="s">
        <v>1462</v>
      </c>
      <c r="E47" s="139" t="s">
        <v>1462</v>
      </c>
      <c r="F47" s="138" t="s">
        <v>214</v>
      </c>
      <c r="G47" s="138" t="s">
        <v>214</v>
      </c>
      <c r="H47" s="138" t="s">
        <v>214</v>
      </c>
      <c r="I47" s="138" t="s">
        <v>214</v>
      </c>
      <c r="J47" s="138" t="s">
        <v>214</v>
      </c>
    </row>
    <row r="48" spans="1:10" s="374" customFormat="1">
      <c r="A48" s="70"/>
      <c r="B48" s="386"/>
      <c r="C48" s="72"/>
      <c r="D48" s="138"/>
      <c r="E48" s="138"/>
      <c r="F48" s="138"/>
      <c r="G48" s="138"/>
      <c r="H48" s="138"/>
      <c r="I48" s="138"/>
      <c r="J48" s="138"/>
    </row>
    <row r="49" spans="1:10" s="374" customFormat="1" ht="28.5">
      <c r="A49" s="70">
        <v>2.14</v>
      </c>
      <c r="B49" s="71" t="s">
        <v>1463</v>
      </c>
      <c r="C49" s="72" t="s">
        <v>1464</v>
      </c>
      <c r="D49" s="139" t="s">
        <v>1465</v>
      </c>
      <c r="E49" s="139" t="s">
        <v>1465</v>
      </c>
      <c r="F49" s="138" t="s">
        <v>214</v>
      </c>
      <c r="G49" s="138" t="s">
        <v>214</v>
      </c>
      <c r="H49" s="138" t="s">
        <v>214</v>
      </c>
      <c r="I49" s="138" t="s">
        <v>214</v>
      </c>
      <c r="J49" s="138" t="s">
        <v>214</v>
      </c>
    </row>
    <row r="50" spans="1:10" s="374" customFormat="1">
      <c r="A50" s="70"/>
      <c r="B50" s="72"/>
      <c r="C50" s="72"/>
      <c r="D50" s="138"/>
      <c r="E50" s="138"/>
      <c r="F50" s="138"/>
      <c r="G50" s="138"/>
      <c r="H50" s="138"/>
      <c r="I50" s="138"/>
      <c r="J50" s="138"/>
    </row>
    <row r="51" spans="1:10" s="374" customFormat="1" ht="28.5">
      <c r="A51" s="70">
        <v>2.15</v>
      </c>
      <c r="B51" s="386" t="s">
        <v>1466</v>
      </c>
      <c r="C51" s="72" t="s">
        <v>1467</v>
      </c>
      <c r="D51" s="139" t="s">
        <v>1468</v>
      </c>
      <c r="E51" s="139" t="s">
        <v>1468</v>
      </c>
      <c r="F51" s="138" t="s">
        <v>214</v>
      </c>
      <c r="G51" s="138" t="s">
        <v>214</v>
      </c>
      <c r="H51" s="138" t="s">
        <v>214</v>
      </c>
      <c r="I51" s="138" t="s">
        <v>214</v>
      </c>
      <c r="J51" s="138" t="s">
        <v>214</v>
      </c>
    </row>
    <row r="52" spans="1:10" s="374" customFormat="1">
      <c r="A52" s="70"/>
      <c r="B52" s="386"/>
      <c r="C52" s="72"/>
      <c r="D52" s="138"/>
      <c r="E52" s="138"/>
      <c r="F52" s="138"/>
      <c r="G52" s="138"/>
      <c r="H52" s="138"/>
      <c r="I52" s="138"/>
      <c r="J52" s="138"/>
    </row>
    <row r="53" spans="1:10" s="374" customFormat="1" ht="28.5">
      <c r="A53" s="70">
        <v>2.16</v>
      </c>
      <c r="B53" s="386" t="s">
        <v>1469</v>
      </c>
      <c r="C53" s="72" t="s">
        <v>1470</v>
      </c>
      <c r="D53" s="138" t="s">
        <v>214</v>
      </c>
      <c r="E53" s="138" t="s">
        <v>214</v>
      </c>
      <c r="F53" s="138" t="s">
        <v>214</v>
      </c>
      <c r="G53" s="139" t="s">
        <v>1471</v>
      </c>
      <c r="H53" s="138" t="s">
        <v>214</v>
      </c>
      <c r="I53" s="138" t="s">
        <v>214</v>
      </c>
      <c r="J53" s="138" t="s">
        <v>214</v>
      </c>
    </row>
    <row r="54" spans="1:10" s="374" customFormat="1">
      <c r="A54" s="70"/>
      <c r="B54" s="386"/>
      <c r="C54" s="72"/>
      <c r="D54" s="138"/>
      <c r="E54" s="138"/>
      <c r="F54" s="138"/>
      <c r="G54" s="138"/>
      <c r="H54" s="138"/>
      <c r="I54" s="138"/>
      <c r="J54" s="138"/>
    </row>
    <row r="55" spans="1:10" s="374" customFormat="1" ht="28.5">
      <c r="A55" s="70">
        <v>2.17</v>
      </c>
      <c r="B55" s="71" t="s">
        <v>1472</v>
      </c>
      <c r="C55" s="72" t="s">
        <v>1473</v>
      </c>
      <c r="D55" s="138" t="s">
        <v>214</v>
      </c>
      <c r="E55" s="138" t="s">
        <v>214</v>
      </c>
      <c r="F55" s="138" t="s">
        <v>214</v>
      </c>
      <c r="G55" s="139" t="s">
        <v>1474</v>
      </c>
      <c r="H55" s="138" t="s">
        <v>214</v>
      </c>
      <c r="I55" s="138" t="s">
        <v>214</v>
      </c>
      <c r="J55" s="138" t="s">
        <v>214</v>
      </c>
    </row>
    <row r="56" spans="1:10" s="374" customFormat="1">
      <c r="A56" s="70"/>
      <c r="B56" s="72"/>
      <c r="C56" s="72"/>
      <c r="D56" s="138"/>
      <c r="E56" s="138"/>
      <c r="F56" s="138"/>
      <c r="G56" s="138"/>
      <c r="H56" s="138"/>
      <c r="I56" s="138"/>
      <c r="J56" s="138"/>
    </row>
    <row r="57" spans="1:10" s="374" customFormat="1">
      <c r="A57" s="70"/>
      <c r="B57" s="384" t="s">
        <v>1475</v>
      </c>
      <c r="C57" s="72"/>
      <c r="D57" s="138"/>
      <c r="E57" s="138"/>
      <c r="F57" s="138"/>
      <c r="G57" s="138"/>
      <c r="H57" s="138"/>
      <c r="I57" s="138"/>
      <c r="J57" s="138"/>
    </row>
    <row r="58" spans="1:10" s="374" customFormat="1">
      <c r="A58" s="70">
        <v>2.1800000000000002</v>
      </c>
      <c r="B58" s="72" t="s">
        <v>1476</v>
      </c>
      <c r="C58" s="72" t="s">
        <v>1477</v>
      </c>
      <c r="D58" s="138" t="s">
        <v>1478</v>
      </c>
      <c r="E58" s="138" t="s">
        <v>1478</v>
      </c>
      <c r="F58" s="138" t="s">
        <v>1478</v>
      </c>
      <c r="G58" s="138" t="s">
        <v>214</v>
      </c>
      <c r="H58" s="138" t="s">
        <v>1478</v>
      </c>
      <c r="I58" s="138" t="s">
        <v>1478</v>
      </c>
      <c r="J58" s="138" t="s">
        <v>214</v>
      </c>
    </row>
    <row r="59" spans="1:10" s="374" customFormat="1">
      <c r="A59" s="70"/>
      <c r="B59" s="72" t="s">
        <v>1479</v>
      </c>
      <c r="C59" s="72" t="s">
        <v>1480</v>
      </c>
      <c r="D59" s="138" t="s">
        <v>214</v>
      </c>
      <c r="E59" s="138" t="s">
        <v>214</v>
      </c>
      <c r="F59" s="139" t="s">
        <v>1481</v>
      </c>
      <c r="G59" s="138" t="s">
        <v>214</v>
      </c>
      <c r="H59" s="138" t="s">
        <v>214</v>
      </c>
      <c r="I59" s="138"/>
      <c r="J59" s="138" t="s">
        <v>214</v>
      </c>
    </row>
    <row r="60" spans="1:10" s="374" customFormat="1">
      <c r="A60" s="70"/>
      <c r="B60" s="72"/>
      <c r="C60" s="72"/>
      <c r="D60" s="138" t="s">
        <v>214</v>
      </c>
      <c r="E60" s="138" t="s">
        <v>214</v>
      </c>
      <c r="F60" s="138" t="s">
        <v>214</v>
      </c>
      <c r="G60" s="138" t="s">
        <v>214</v>
      </c>
      <c r="H60" s="138" t="s">
        <v>214</v>
      </c>
      <c r="I60" s="139" t="s">
        <v>1482</v>
      </c>
      <c r="J60" s="138" t="s">
        <v>214</v>
      </c>
    </row>
    <row r="61" spans="1:10" s="374" customFormat="1">
      <c r="A61" s="70"/>
      <c r="B61" s="71" t="s">
        <v>1483</v>
      </c>
      <c r="C61" s="72"/>
      <c r="D61" s="139" t="s">
        <v>1484</v>
      </c>
      <c r="E61" s="139" t="s">
        <v>1484</v>
      </c>
      <c r="F61" s="138" t="s">
        <v>214</v>
      </c>
      <c r="G61" s="138" t="s">
        <v>214</v>
      </c>
      <c r="H61" s="70"/>
      <c r="I61" s="389"/>
      <c r="J61" s="138" t="s">
        <v>214</v>
      </c>
    </row>
    <row r="62" spans="1:10" s="374" customFormat="1">
      <c r="A62" s="70"/>
      <c r="B62" s="72" t="s">
        <v>1485</v>
      </c>
      <c r="C62" s="72"/>
      <c r="D62" s="138"/>
      <c r="E62" s="138"/>
      <c r="F62" s="70"/>
      <c r="G62" s="138"/>
      <c r="H62" s="70"/>
      <c r="I62" s="389"/>
      <c r="J62" s="138"/>
    </row>
    <row r="63" spans="1:10" s="374" customFormat="1">
      <c r="A63" s="70"/>
      <c r="B63" s="72"/>
      <c r="C63" s="72"/>
      <c r="D63" s="138"/>
      <c r="E63" s="138"/>
      <c r="F63" s="70"/>
      <c r="G63" s="138"/>
      <c r="H63" s="389"/>
      <c r="I63" s="389"/>
      <c r="J63" s="138"/>
    </row>
    <row r="64" spans="1:10" s="374" customFormat="1">
      <c r="A64" s="70"/>
      <c r="B64" s="71" t="s">
        <v>1486</v>
      </c>
      <c r="C64" s="72"/>
      <c r="D64" s="139" t="s">
        <v>1487</v>
      </c>
      <c r="E64" s="138" t="s">
        <v>214</v>
      </c>
      <c r="F64" s="138" t="s">
        <v>214</v>
      </c>
      <c r="G64" s="138" t="s">
        <v>214</v>
      </c>
      <c r="H64" s="139" t="s">
        <v>1487</v>
      </c>
      <c r="I64" s="138" t="s">
        <v>214</v>
      </c>
      <c r="J64" s="138" t="s">
        <v>214</v>
      </c>
    </row>
    <row r="65" spans="1:10" s="374" customFormat="1">
      <c r="A65" s="70"/>
      <c r="B65" s="72" t="s">
        <v>1488</v>
      </c>
      <c r="C65" s="72"/>
      <c r="D65" s="138"/>
      <c r="E65" s="138"/>
      <c r="F65" s="70"/>
      <c r="G65" s="138"/>
      <c r="H65" s="389"/>
      <c r="I65" s="389"/>
      <c r="J65" s="138"/>
    </row>
    <row r="66" spans="1:10" s="374" customFormat="1">
      <c r="A66" s="70"/>
      <c r="B66" s="72" t="s">
        <v>1489</v>
      </c>
      <c r="C66" s="72"/>
      <c r="D66" s="138"/>
      <c r="E66" s="138"/>
      <c r="F66" s="70"/>
      <c r="G66" s="138"/>
      <c r="H66" s="389"/>
      <c r="I66" s="389"/>
      <c r="J66" s="138"/>
    </row>
    <row r="67" spans="1:10" s="374" customFormat="1">
      <c r="A67" s="70"/>
      <c r="B67" s="72"/>
      <c r="C67" s="72"/>
      <c r="D67" s="138"/>
      <c r="E67" s="138"/>
      <c r="F67" s="138"/>
      <c r="G67" s="138"/>
      <c r="H67" s="138"/>
      <c r="I67" s="138"/>
      <c r="J67" s="138"/>
    </row>
    <row r="68" spans="1:10" s="374" customFormat="1" ht="28.5">
      <c r="A68" s="70">
        <v>2.19</v>
      </c>
      <c r="B68" s="71" t="s">
        <v>1490</v>
      </c>
      <c r="C68" s="72" t="s">
        <v>1491</v>
      </c>
      <c r="D68" s="139" t="s">
        <v>1492</v>
      </c>
      <c r="E68" s="139" t="s">
        <v>1492</v>
      </c>
      <c r="F68" s="139" t="s">
        <v>1492</v>
      </c>
      <c r="G68" s="138" t="s">
        <v>214</v>
      </c>
      <c r="H68" s="138" t="s">
        <v>214</v>
      </c>
      <c r="I68" s="138" t="s">
        <v>214</v>
      </c>
      <c r="J68" s="138" t="s">
        <v>214</v>
      </c>
    </row>
    <row r="69" spans="1:10" s="374" customFormat="1">
      <c r="A69" s="70"/>
      <c r="B69" s="72"/>
      <c r="C69" s="72"/>
      <c r="D69" s="138"/>
      <c r="E69" s="138"/>
      <c r="F69" s="138"/>
      <c r="G69" s="138"/>
      <c r="H69" s="138"/>
      <c r="I69" s="138"/>
      <c r="J69" s="138"/>
    </row>
    <row r="70" spans="1:10" s="374" customFormat="1" ht="28.5">
      <c r="A70" s="387" t="s">
        <v>1493</v>
      </c>
      <c r="B70" s="386" t="s">
        <v>1494</v>
      </c>
      <c r="C70" s="72" t="s">
        <v>1495</v>
      </c>
      <c r="D70" s="138" t="s">
        <v>214</v>
      </c>
      <c r="E70" s="138" t="s">
        <v>1478</v>
      </c>
      <c r="F70" s="138" t="s">
        <v>1478</v>
      </c>
      <c r="G70" s="138" t="s">
        <v>214</v>
      </c>
      <c r="H70" s="138" t="s">
        <v>214</v>
      </c>
      <c r="I70" s="138" t="s">
        <v>214</v>
      </c>
      <c r="J70" s="138" t="s">
        <v>214</v>
      </c>
    </row>
    <row r="71" spans="1:10" s="374" customFormat="1">
      <c r="A71" s="70"/>
      <c r="B71" s="72"/>
      <c r="C71" s="72"/>
      <c r="D71" s="138" t="s">
        <v>214</v>
      </c>
      <c r="E71" s="139" t="s">
        <v>1496</v>
      </c>
      <c r="F71" s="139" t="s">
        <v>1496</v>
      </c>
      <c r="G71" s="138" t="s">
        <v>214</v>
      </c>
      <c r="H71" s="138" t="s">
        <v>214</v>
      </c>
      <c r="I71" s="138" t="s">
        <v>214</v>
      </c>
      <c r="J71" s="138" t="s">
        <v>214</v>
      </c>
    </row>
    <row r="72" spans="1:10" s="374" customFormat="1">
      <c r="A72" s="70"/>
      <c r="B72" s="386"/>
      <c r="C72" s="72"/>
      <c r="D72" s="138"/>
      <c r="E72" s="138"/>
      <c r="F72" s="138"/>
      <c r="G72" s="138"/>
      <c r="H72" s="138"/>
      <c r="I72" s="138"/>
      <c r="J72" s="138"/>
    </row>
    <row r="73" spans="1:10" s="374" customFormat="1" ht="28.5">
      <c r="A73" s="70">
        <v>2.21</v>
      </c>
      <c r="B73" s="386" t="s">
        <v>1497</v>
      </c>
      <c r="C73" s="72" t="s">
        <v>1498</v>
      </c>
      <c r="D73" s="138" t="s">
        <v>214</v>
      </c>
      <c r="E73" s="138" t="s">
        <v>1478</v>
      </c>
      <c r="F73" s="138" t="s">
        <v>1478</v>
      </c>
      <c r="G73" s="138" t="s">
        <v>214</v>
      </c>
      <c r="H73" s="138" t="s">
        <v>214</v>
      </c>
      <c r="I73" s="138" t="s">
        <v>214</v>
      </c>
      <c r="J73" s="138" t="s">
        <v>214</v>
      </c>
    </row>
    <row r="74" spans="1:10" s="374" customFormat="1">
      <c r="A74" s="70"/>
      <c r="B74" s="72"/>
      <c r="C74" s="72"/>
      <c r="D74" s="138" t="s">
        <v>214</v>
      </c>
      <c r="E74" s="139" t="s">
        <v>1496</v>
      </c>
      <c r="F74" s="139" t="s">
        <v>1496</v>
      </c>
      <c r="G74" s="138" t="s">
        <v>214</v>
      </c>
      <c r="H74" s="138" t="s">
        <v>214</v>
      </c>
      <c r="I74" s="138" t="s">
        <v>214</v>
      </c>
      <c r="J74" s="138" t="s">
        <v>214</v>
      </c>
    </row>
    <row r="75" spans="1:10" s="374" customFormat="1">
      <c r="A75" s="70"/>
      <c r="B75" s="386"/>
      <c r="C75" s="72"/>
      <c r="D75" s="138"/>
      <c r="E75" s="138"/>
      <c r="F75" s="138"/>
      <c r="G75" s="138"/>
      <c r="H75" s="138"/>
      <c r="I75" s="138"/>
      <c r="J75" s="138"/>
    </row>
    <row r="76" spans="1:10" s="374" customFormat="1" ht="42.75">
      <c r="A76" s="70">
        <v>2.2200000000000002</v>
      </c>
      <c r="B76" s="386" t="s">
        <v>1499</v>
      </c>
      <c r="C76" s="72" t="s">
        <v>1500</v>
      </c>
      <c r="D76" s="138" t="s">
        <v>1478</v>
      </c>
      <c r="E76" s="138" t="s">
        <v>214</v>
      </c>
      <c r="F76" s="138" t="s">
        <v>214</v>
      </c>
      <c r="G76" s="138" t="s">
        <v>214</v>
      </c>
      <c r="H76" s="138" t="s">
        <v>214</v>
      </c>
      <c r="I76" s="138" t="s">
        <v>214</v>
      </c>
      <c r="J76" s="138" t="s">
        <v>214</v>
      </c>
    </row>
    <row r="77" spans="1:10" s="374" customFormat="1">
      <c r="A77" s="70"/>
      <c r="B77" s="71"/>
      <c r="C77" s="72"/>
      <c r="D77" s="139" t="s">
        <v>1501</v>
      </c>
      <c r="E77" s="138" t="s">
        <v>214</v>
      </c>
      <c r="F77" s="138" t="s">
        <v>214</v>
      </c>
      <c r="G77" s="138" t="s">
        <v>214</v>
      </c>
      <c r="H77" s="138" t="s">
        <v>214</v>
      </c>
      <c r="I77" s="138" t="s">
        <v>214</v>
      </c>
      <c r="J77" s="138" t="s">
        <v>214</v>
      </c>
    </row>
    <row r="78" spans="1:10" s="374" customFormat="1">
      <c r="A78" s="70"/>
      <c r="B78" s="73" t="s">
        <v>1502</v>
      </c>
      <c r="C78" s="72"/>
      <c r="D78" s="138"/>
      <c r="E78" s="138"/>
      <c r="F78" s="138"/>
      <c r="G78" s="138"/>
      <c r="H78" s="138"/>
      <c r="I78" s="138"/>
      <c r="J78" s="138"/>
    </row>
    <row r="79" spans="1:10" s="374" customFormat="1" ht="57">
      <c r="A79" s="70"/>
      <c r="B79" s="390" t="s">
        <v>1503</v>
      </c>
      <c r="C79" s="72"/>
      <c r="D79" s="138"/>
      <c r="E79" s="138"/>
      <c r="F79" s="138"/>
      <c r="G79" s="138"/>
      <c r="H79" s="138"/>
      <c r="I79" s="138"/>
      <c r="J79" s="138"/>
    </row>
    <row r="80" spans="1:10" s="374" customFormat="1">
      <c r="A80" s="70"/>
      <c r="B80" s="390"/>
      <c r="C80" s="72"/>
      <c r="D80" s="138"/>
      <c r="E80" s="138"/>
      <c r="F80" s="138"/>
      <c r="G80" s="138"/>
      <c r="H80" s="138"/>
      <c r="I80" s="138"/>
      <c r="J80" s="138"/>
    </row>
    <row r="81" spans="1:10" s="374" customFormat="1" ht="57">
      <c r="A81" s="70"/>
      <c r="B81" s="390" t="s">
        <v>1504</v>
      </c>
      <c r="C81" s="72"/>
      <c r="D81" s="138"/>
      <c r="E81" s="138"/>
      <c r="F81" s="138"/>
      <c r="G81" s="138"/>
      <c r="H81" s="138"/>
      <c r="I81" s="138"/>
      <c r="J81" s="138"/>
    </row>
    <row r="82" spans="1:10" s="374" customFormat="1">
      <c r="A82" s="70"/>
      <c r="B82" s="390"/>
      <c r="C82" s="72"/>
      <c r="D82" s="138"/>
      <c r="E82" s="138"/>
      <c r="F82" s="138"/>
      <c r="G82" s="138"/>
      <c r="H82" s="138"/>
      <c r="I82" s="138"/>
      <c r="J82" s="138"/>
    </row>
    <row r="83" spans="1:10" s="374" customFormat="1" ht="28.5">
      <c r="A83" s="70">
        <v>2.23</v>
      </c>
      <c r="B83" s="386" t="s">
        <v>1505</v>
      </c>
      <c r="C83" s="72" t="s">
        <v>1506</v>
      </c>
      <c r="D83" s="138" t="s">
        <v>214</v>
      </c>
      <c r="E83" s="138" t="s">
        <v>214</v>
      </c>
      <c r="F83" s="138" t="s">
        <v>214</v>
      </c>
      <c r="G83" s="138" t="s">
        <v>214</v>
      </c>
      <c r="H83" s="138" t="s">
        <v>214</v>
      </c>
      <c r="I83" s="138" t="s">
        <v>214</v>
      </c>
      <c r="J83" s="139" t="s">
        <v>1507</v>
      </c>
    </row>
    <row r="84" spans="1:10" s="374" customFormat="1">
      <c r="A84" s="70"/>
      <c r="B84" s="386"/>
      <c r="C84" s="72"/>
      <c r="D84" s="138"/>
      <c r="E84" s="138"/>
      <c r="F84" s="138"/>
      <c r="G84" s="138"/>
      <c r="H84" s="138"/>
      <c r="I84" s="138"/>
      <c r="J84" s="139"/>
    </row>
    <row r="85" spans="1:10" s="374" customFormat="1" ht="28.5">
      <c r="A85" s="70">
        <v>2.23</v>
      </c>
      <c r="B85" s="386" t="s">
        <v>1508</v>
      </c>
      <c r="C85" s="72" t="s">
        <v>1509</v>
      </c>
      <c r="D85" s="138" t="s">
        <v>214</v>
      </c>
      <c r="E85" s="138" t="s">
        <v>214</v>
      </c>
      <c r="F85" s="138" t="s">
        <v>214</v>
      </c>
      <c r="G85" s="138" t="s">
        <v>214</v>
      </c>
      <c r="H85" s="138" t="s">
        <v>214</v>
      </c>
      <c r="I85" s="138" t="s">
        <v>214</v>
      </c>
      <c r="J85" s="139" t="s">
        <v>1510</v>
      </c>
    </row>
    <row r="86" spans="1:10" s="374" customFormat="1" ht="15.75" thickBot="1">
      <c r="A86" s="74"/>
      <c r="B86" s="75"/>
      <c r="C86" s="75"/>
      <c r="D86" s="140"/>
      <c r="E86" s="140"/>
      <c r="F86" s="140"/>
      <c r="G86" s="140"/>
      <c r="H86" s="140"/>
      <c r="I86" s="140"/>
      <c r="J86" s="140"/>
    </row>
    <row r="87" spans="1:10" ht="15.75">
      <c r="A87" s="391"/>
      <c r="D87" s="392"/>
      <c r="E87" s="392"/>
      <c r="F87" s="392"/>
      <c r="G87" s="392"/>
      <c r="H87" s="392"/>
      <c r="I87" s="392"/>
      <c r="J87" s="392"/>
    </row>
    <row r="88" spans="1:10" s="5" customFormat="1" ht="16.5" thickBot="1">
      <c r="A88" s="393"/>
      <c r="B88" s="8"/>
      <c r="C88" s="8"/>
      <c r="D88" s="394"/>
      <c r="E88" s="394"/>
      <c r="F88" s="394"/>
      <c r="G88" s="394"/>
      <c r="H88" s="394"/>
      <c r="I88" s="394"/>
      <c r="J88" s="394"/>
    </row>
    <row r="89" spans="1:10" ht="60.75" thickBot="1">
      <c r="A89" s="53" t="s">
        <v>61</v>
      </c>
      <c r="B89" s="54" t="s">
        <v>58</v>
      </c>
      <c r="C89" s="54" t="s">
        <v>62</v>
      </c>
      <c r="D89" s="54" t="s">
        <v>174</v>
      </c>
      <c r="E89" s="54" t="s">
        <v>175</v>
      </c>
      <c r="F89" s="54" t="s">
        <v>176</v>
      </c>
      <c r="G89" s="54" t="s">
        <v>177</v>
      </c>
      <c r="H89" s="54" t="s">
        <v>178</v>
      </c>
      <c r="I89" s="54" t="s">
        <v>179</v>
      </c>
      <c r="J89" s="54" t="s">
        <v>177</v>
      </c>
    </row>
    <row r="90" spans="1:10" ht="15.75" thickBot="1">
      <c r="A90" s="485" t="s">
        <v>154</v>
      </c>
      <c r="B90" s="486"/>
      <c r="C90" s="82"/>
      <c r="D90" s="82"/>
      <c r="E90" s="82"/>
      <c r="F90" s="82"/>
      <c r="G90" s="82"/>
      <c r="H90" s="82"/>
      <c r="I90" s="54"/>
      <c r="J90" s="54"/>
    </row>
    <row r="91" spans="1:10" ht="15.75" thickBot="1">
      <c r="A91" s="76">
        <v>3</v>
      </c>
      <c r="B91" s="83" t="s">
        <v>1511</v>
      </c>
      <c r="C91" s="84"/>
      <c r="D91" s="137"/>
      <c r="E91" s="137"/>
      <c r="F91" s="137"/>
      <c r="G91" s="137"/>
      <c r="H91" s="137"/>
      <c r="I91" s="138"/>
      <c r="J91" s="138"/>
    </row>
    <row r="92" spans="1:10" ht="29.25" thickBot="1">
      <c r="A92" s="70">
        <v>3.1</v>
      </c>
      <c r="B92" s="72" t="s">
        <v>1512</v>
      </c>
      <c r="C92" s="72" t="s">
        <v>1513</v>
      </c>
      <c r="D92" s="487" t="s">
        <v>1514</v>
      </c>
      <c r="E92" s="488"/>
      <c r="F92" s="488"/>
      <c r="G92" s="488"/>
      <c r="H92" s="488"/>
      <c r="I92" s="488"/>
      <c r="J92" s="489"/>
    </row>
    <row r="93" spans="1:10">
      <c r="A93" s="70"/>
      <c r="B93" s="71"/>
      <c r="C93" s="72"/>
      <c r="D93" s="137"/>
      <c r="E93" s="137"/>
      <c r="F93" s="137"/>
      <c r="G93" s="137"/>
      <c r="H93" s="137"/>
      <c r="I93" s="138"/>
      <c r="J93" s="138"/>
    </row>
    <row r="94" spans="1:10">
      <c r="A94" s="70"/>
      <c r="B94" s="73" t="s">
        <v>59</v>
      </c>
      <c r="C94" s="72"/>
      <c r="D94" s="137"/>
      <c r="E94" s="137"/>
      <c r="F94" s="137"/>
      <c r="G94" s="137"/>
      <c r="H94" s="137"/>
      <c r="I94" s="138"/>
      <c r="J94" s="138"/>
    </row>
    <row r="95" spans="1:10">
      <c r="A95" s="70"/>
      <c r="B95" s="71" t="s">
        <v>1515</v>
      </c>
      <c r="C95" s="72"/>
      <c r="D95" s="137"/>
      <c r="E95" s="137"/>
      <c r="F95" s="137"/>
      <c r="G95" s="137"/>
      <c r="H95" s="137"/>
      <c r="I95" s="138"/>
      <c r="J95" s="138"/>
    </row>
    <row r="96" spans="1:10" ht="15.75" thickBot="1">
      <c r="A96" s="70"/>
      <c r="B96" s="72"/>
      <c r="C96" s="72"/>
      <c r="D96" s="137"/>
      <c r="E96" s="137"/>
      <c r="F96" s="137"/>
      <c r="G96" s="137"/>
      <c r="H96" s="137"/>
      <c r="I96" s="138"/>
      <c r="J96" s="138"/>
    </row>
    <row r="97" spans="1:10" ht="57.75" thickBot="1">
      <c r="A97" s="70">
        <v>3.2</v>
      </c>
      <c r="B97" s="72" t="s">
        <v>1516</v>
      </c>
      <c r="C97" s="72" t="s">
        <v>1423</v>
      </c>
      <c r="D97" s="487" t="s">
        <v>1514</v>
      </c>
      <c r="E97" s="488"/>
      <c r="F97" s="488"/>
      <c r="G97" s="488"/>
      <c r="H97" s="488"/>
      <c r="I97" s="488"/>
      <c r="J97" s="489"/>
    </row>
    <row r="98" spans="1:10">
      <c r="A98" s="70"/>
      <c r="B98" s="72"/>
      <c r="C98" s="72"/>
      <c r="D98" s="137"/>
      <c r="E98" s="137"/>
      <c r="F98" s="137"/>
      <c r="G98" s="137"/>
      <c r="H98" s="137"/>
      <c r="I98" s="138"/>
      <c r="J98" s="138"/>
    </row>
    <row r="99" spans="1:10">
      <c r="A99" s="70"/>
      <c r="B99" s="73" t="s">
        <v>59</v>
      </c>
      <c r="C99" s="72"/>
      <c r="D99" s="137"/>
      <c r="E99" s="137"/>
      <c r="F99" s="137"/>
      <c r="G99" s="137"/>
      <c r="H99" s="137"/>
      <c r="I99" s="138"/>
      <c r="J99" s="138"/>
    </row>
    <row r="100" spans="1:10" ht="57">
      <c r="A100" s="70"/>
      <c r="B100" s="71" t="s">
        <v>1517</v>
      </c>
      <c r="C100" s="72"/>
      <c r="D100" s="137"/>
      <c r="E100" s="137"/>
      <c r="F100" s="137"/>
      <c r="G100" s="137"/>
      <c r="H100" s="137"/>
      <c r="I100" s="138"/>
      <c r="J100" s="138"/>
    </row>
    <row r="101" spans="1:10">
      <c r="A101" s="70"/>
      <c r="B101" s="71"/>
      <c r="C101" s="72"/>
      <c r="D101" s="137"/>
      <c r="E101" s="137"/>
      <c r="F101" s="137"/>
      <c r="G101" s="137"/>
      <c r="H101" s="137"/>
      <c r="I101" s="138"/>
      <c r="J101" s="138"/>
    </row>
    <row r="102" spans="1:10" ht="28.5">
      <c r="A102" s="70">
        <v>3.3</v>
      </c>
      <c r="B102" s="72" t="s">
        <v>1518</v>
      </c>
      <c r="C102" s="72" t="s">
        <v>1519</v>
      </c>
      <c r="D102" s="139" t="s">
        <v>228</v>
      </c>
      <c r="E102" s="139" t="s">
        <v>228</v>
      </c>
      <c r="F102" s="139" t="s">
        <v>228</v>
      </c>
      <c r="G102" s="138" t="s">
        <v>214</v>
      </c>
      <c r="H102" s="138" t="s">
        <v>214</v>
      </c>
      <c r="I102" s="138" t="s">
        <v>214</v>
      </c>
      <c r="J102" s="138" t="s">
        <v>214</v>
      </c>
    </row>
    <row r="103" spans="1:10">
      <c r="A103" s="70"/>
      <c r="B103" s="73"/>
      <c r="C103" s="72"/>
      <c r="D103" s="139" t="s">
        <v>213</v>
      </c>
      <c r="E103" s="139" t="s">
        <v>213</v>
      </c>
      <c r="F103" s="139" t="s">
        <v>213</v>
      </c>
      <c r="G103" s="138" t="s">
        <v>214</v>
      </c>
      <c r="H103" s="138" t="s">
        <v>214</v>
      </c>
      <c r="I103" s="138" t="s">
        <v>214</v>
      </c>
      <c r="J103" s="138" t="s">
        <v>214</v>
      </c>
    </row>
    <row r="104" spans="1:10">
      <c r="A104" s="70"/>
      <c r="B104" s="73" t="s">
        <v>59</v>
      </c>
      <c r="C104" s="72"/>
      <c r="D104" s="139" t="s">
        <v>215</v>
      </c>
      <c r="E104" s="139" t="s">
        <v>215</v>
      </c>
      <c r="F104" s="139" t="s">
        <v>215</v>
      </c>
      <c r="G104" s="138" t="s">
        <v>214</v>
      </c>
      <c r="H104" s="138" t="s">
        <v>214</v>
      </c>
      <c r="I104" s="138" t="s">
        <v>214</v>
      </c>
      <c r="J104" s="138" t="s">
        <v>214</v>
      </c>
    </row>
    <row r="105" spans="1:10" ht="28.5">
      <c r="A105" s="70"/>
      <c r="B105" s="71" t="s">
        <v>1520</v>
      </c>
      <c r="C105" s="72"/>
      <c r="D105" s="139" t="s">
        <v>216</v>
      </c>
      <c r="E105" s="139" t="s">
        <v>216</v>
      </c>
      <c r="F105" s="139" t="s">
        <v>216</v>
      </c>
      <c r="G105" s="138" t="s">
        <v>214</v>
      </c>
      <c r="H105" s="138" t="s">
        <v>214</v>
      </c>
      <c r="I105" s="138" t="s">
        <v>214</v>
      </c>
      <c r="J105" s="138" t="s">
        <v>214</v>
      </c>
    </row>
    <row r="106" spans="1:10">
      <c r="A106" s="70"/>
      <c r="B106" s="71"/>
      <c r="C106" s="72"/>
      <c r="D106" s="139" t="s">
        <v>98</v>
      </c>
      <c r="E106" s="139" t="s">
        <v>98</v>
      </c>
      <c r="F106" s="138" t="s">
        <v>214</v>
      </c>
      <c r="G106" s="138" t="s">
        <v>214</v>
      </c>
      <c r="H106" s="138" t="s">
        <v>214</v>
      </c>
      <c r="I106" s="138" t="s">
        <v>214</v>
      </c>
      <c r="J106" s="138" t="s">
        <v>214</v>
      </c>
    </row>
    <row r="107" spans="1:10" ht="28.5">
      <c r="A107" s="70">
        <v>3.4</v>
      </c>
      <c r="B107" s="72" t="s">
        <v>1521</v>
      </c>
      <c r="C107" s="72" t="s">
        <v>1519</v>
      </c>
      <c r="D107" s="139" t="s">
        <v>1440</v>
      </c>
      <c r="E107" s="139" t="s">
        <v>1440</v>
      </c>
      <c r="F107" s="138" t="s">
        <v>214</v>
      </c>
      <c r="G107" s="138" t="s">
        <v>214</v>
      </c>
      <c r="H107" s="138" t="s">
        <v>214</v>
      </c>
      <c r="I107" s="138" t="s">
        <v>214</v>
      </c>
      <c r="J107" s="138" t="s">
        <v>214</v>
      </c>
    </row>
    <row r="108" spans="1:10">
      <c r="A108" s="70"/>
      <c r="B108" s="71"/>
      <c r="C108" s="72"/>
      <c r="D108" s="139" t="s">
        <v>1443</v>
      </c>
      <c r="E108" s="139" t="s">
        <v>1443</v>
      </c>
      <c r="F108" s="138" t="s">
        <v>214</v>
      </c>
      <c r="G108" s="138" t="s">
        <v>214</v>
      </c>
      <c r="H108" s="138" t="s">
        <v>214</v>
      </c>
      <c r="I108" s="138" t="s">
        <v>214</v>
      </c>
      <c r="J108" s="138" t="s">
        <v>214</v>
      </c>
    </row>
    <row r="109" spans="1:10">
      <c r="A109" s="70"/>
      <c r="B109" s="73" t="s">
        <v>59</v>
      </c>
      <c r="C109" s="72"/>
      <c r="D109" s="138" t="s">
        <v>1446</v>
      </c>
      <c r="E109" s="138" t="s">
        <v>1446</v>
      </c>
      <c r="F109" s="138" t="s">
        <v>1446</v>
      </c>
      <c r="G109" s="138" t="s">
        <v>214</v>
      </c>
      <c r="H109" s="138" t="s">
        <v>214</v>
      </c>
      <c r="I109" s="138" t="s">
        <v>214</v>
      </c>
      <c r="J109" s="138" t="s">
        <v>214</v>
      </c>
    </row>
    <row r="110" spans="1:10" ht="28.5">
      <c r="A110" s="70"/>
      <c r="B110" s="71" t="s">
        <v>182</v>
      </c>
      <c r="C110" s="72"/>
      <c r="D110" s="138" t="s">
        <v>214</v>
      </c>
      <c r="E110" s="138" t="s">
        <v>214</v>
      </c>
      <c r="F110" s="139" t="s">
        <v>1481</v>
      </c>
      <c r="G110" s="138" t="s">
        <v>214</v>
      </c>
      <c r="H110" s="138" t="s">
        <v>214</v>
      </c>
      <c r="I110" s="138" t="s">
        <v>214</v>
      </c>
      <c r="J110" s="138" t="s">
        <v>214</v>
      </c>
    </row>
    <row r="111" spans="1:10">
      <c r="A111" s="70"/>
      <c r="B111" s="71"/>
      <c r="C111" s="72"/>
      <c r="D111" s="139" t="s">
        <v>1482</v>
      </c>
      <c r="E111" s="139" t="s">
        <v>1482</v>
      </c>
      <c r="F111" s="138" t="s">
        <v>214</v>
      </c>
      <c r="G111" s="138" t="s">
        <v>214</v>
      </c>
      <c r="H111" s="138" t="s">
        <v>214</v>
      </c>
      <c r="I111" s="139" t="s">
        <v>1482</v>
      </c>
      <c r="J111" s="139" t="s">
        <v>214</v>
      </c>
    </row>
    <row r="112" spans="1:10">
      <c r="A112" s="70"/>
      <c r="B112" s="71"/>
      <c r="C112" s="72"/>
      <c r="D112" s="139" t="s">
        <v>1925</v>
      </c>
      <c r="E112" s="138" t="s">
        <v>214</v>
      </c>
      <c r="F112" s="138" t="s">
        <v>214</v>
      </c>
      <c r="G112" s="138" t="s">
        <v>214</v>
      </c>
      <c r="H112" s="139" t="s">
        <v>1925</v>
      </c>
      <c r="I112" s="138" t="s">
        <v>214</v>
      </c>
      <c r="J112" s="138" t="s">
        <v>214</v>
      </c>
    </row>
    <row r="113" spans="1:10" ht="15.75" thickBot="1">
      <c r="A113" s="74"/>
      <c r="B113" s="75"/>
      <c r="C113" s="75"/>
      <c r="D113" s="141"/>
      <c r="E113" s="141"/>
      <c r="F113" s="141"/>
      <c r="G113" s="141"/>
      <c r="H113" s="141"/>
      <c r="I113" s="140"/>
      <c r="J113" s="140"/>
    </row>
    <row r="114" spans="1:10">
      <c r="A114" s="76">
        <v>4</v>
      </c>
      <c r="B114" s="83" t="s">
        <v>1522</v>
      </c>
      <c r="C114" s="84"/>
      <c r="D114" s="137"/>
      <c r="E114" s="137"/>
      <c r="F114" s="137"/>
      <c r="G114" s="137"/>
      <c r="H114" s="137"/>
      <c r="I114" s="138"/>
      <c r="J114" s="138"/>
    </row>
    <row r="115" spans="1:10" ht="28.5">
      <c r="A115" s="70">
        <v>4.0999999999999996</v>
      </c>
      <c r="B115" s="72" t="s">
        <v>1523</v>
      </c>
      <c r="C115" s="72" t="s">
        <v>1419</v>
      </c>
      <c r="D115" s="137"/>
      <c r="E115" s="137"/>
      <c r="F115" s="137"/>
      <c r="G115" s="137"/>
      <c r="H115" s="137"/>
      <c r="I115" s="138"/>
      <c r="J115" s="138"/>
    </row>
    <row r="116" spans="1:10">
      <c r="A116" s="70"/>
      <c r="B116" s="72"/>
      <c r="C116" s="72"/>
      <c r="D116" s="137"/>
      <c r="E116" s="137"/>
      <c r="F116" s="137"/>
      <c r="G116" s="137"/>
      <c r="H116" s="137"/>
      <c r="I116" s="138"/>
      <c r="J116" s="138"/>
    </row>
    <row r="117" spans="1:10" ht="28.5">
      <c r="A117" s="70">
        <v>4.2</v>
      </c>
      <c r="B117" s="72" t="s">
        <v>1524</v>
      </c>
      <c r="C117" s="72" t="s">
        <v>1525</v>
      </c>
      <c r="D117" s="137"/>
      <c r="E117" s="137"/>
      <c r="F117" s="137"/>
      <c r="G117" s="137"/>
      <c r="H117" s="137"/>
      <c r="I117" s="138"/>
      <c r="J117" s="138"/>
    </row>
    <row r="118" spans="1:10">
      <c r="A118" s="70"/>
      <c r="B118" s="72"/>
      <c r="C118" s="72"/>
      <c r="D118" s="137"/>
      <c r="E118" s="137"/>
      <c r="F118" s="137"/>
      <c r="G118" s="137"/>
      <c r="H118" s="137"/>
      <c r="I118" s="138"/>
      <c r="J118" s="138"/>
    </row>
    <row r="119" spans="1:10" ht="28.5">
      <c r="A119" s="70">
        <v>4.3</v>
      </c>
      <c r="B119" s="72" t="s">
        <v>1526</v>
      </c>
      <c r="C119" s="72" t="s">
        <v>1527</v>
      </c>
      <c r="D119" s="137"/>
      <c r="E119" s="137"/>
      <c r="F119" s="137"/>
      <c r="G119" s="137"/>
      <c r="H119" s="137"/>
      <c r="I119" s="138"/>
      <c r="J119" s="138"/>
    </row>
    <row r="120" spans="1:10">
      <c r="A120" s="70"/>
      <c r="B120" s="72"/>
      <c r="C120" s="72"/>
      <c r="D120" s="137"/>
      <c r="E120" s="137"/>
      <c r="F120" s="137"/>
      <c r="G120" s="137"/>
      <c r="H120" s="137"/>
      <c r="I120" s="138"/>
      <c r="J120" s="138"/>
    </row>
    <row r="121" spans="1:10" ht="28.5">
      <c r="A121" s="70">
        <v>4.4000000000000004</v>
      </c>
      <c r="B121" s="72" t="s">
        <v>1528</v>
      </c>
      <c r="C121" s="72" t="s">
        <v>183</v>
      </c>
      <c r="D121" s="137"/>
      <c r="E121" s="137"/>
      <c r="F121" s="137"/>
      <c r="G121" s="137"/>
      <c r="H121" s="137"/>
      <c r="I121" s="138"/>
      <c r="J121" s="138"/>
    </row>
    <row r="122" spans="1:10">
      <c r="A122" s="70"/>
      <c r="B122" s="72"/>
      <c r="C122" s="72"/>
      <c r="D122" s="137"/>
      <c r="E122" s="137"/>
      <c r="F122" s="137"/>
      <c r="G122" s="137"/>
      <c r="H122" s="137"/>
      <c r="I122" s="138"/>
      <c r="J122" s="138"/>
    </row>
    <row r="123" spans="1:10" ht="57">
      <c r="A123" s="70"/>
      <c r="B123" s="72" t="s">
        <v>1529</v>
      </c>
      <c r="C123" s="72"/>
      <c r="D123" s="137"/>
      <c r="E123" s="137"/>
      <c r="F123" s="137"/>
      <c r="G123" s="137"/>
      <c r="H123" s="137"/>
      <c r="I123" s="138"/>
      <c r="J123" s="138"/>
    </row>
    <row r="124" spans="1:10">
      <c r="A124" s="70"/>
      <c r="B124" s="72"/>
      <c r="C124" s="72"/>
      <c r="D124" s="137"/>
      <c r="E124" s="137"/>
      <c r="F124" s="137"/>
      <c r="G124" s="137"/>
      <c r="H124" s="137"/>
      <c r="I124" s="138"/>
      <c r="J124" s="138"/>
    </row>
    <row r="125" spans="1:10" ht="28.5">
      <c r="A125" s="70">
        <v>4.5</v>
      </c>
      <c r="B125" s="72" t="s">
        <v>1530</v>
      </c>
      <c r="C125" s="72" t="s">
        <v>1531</v>
      </c>
      <c r="D125" s="137"/>
      <c r="E125" s="137"/>
      <c r="F125" s="137"/>
      <c r="G125" s="137"/>
      <c r="H125" s="137"/>
      <c r="I125" s="138"/>
      <c r="J125" s="138"/>
    </row>
    <row r="126" spans="1:10">
      <c r="A126" s="70"/>
      <c r="B126" s="73"/>
      <c r="C126" s="72"/>
      <c r="D126" s="137"/>
      <c r="E126" s="137"/>
      <c r="F126" s="137"/>
      <c r="G126" s="137"/>
      <c r="H126" s="137"/>
      <c r="I126" s="138"/>
      <c r="J126" s="138"/>
    </row>
    <row r="127" spans="1:10" ht="42.75">
      <c r="A127" s="70">
        <v>4.5999999999999996</v>
      </c>
      <c r="B127" s="72" t="s">
        <v>1532</v>
      </c>
      <c r="C127" s="72" t="s">
        <v>1531</v>
      </c>
      <c r="D127" s="139" t="s">
        <v>228</v>
      </c>
      <c r="E127" s="139" t="s">
        <v>228</v>
      </c>
      <c r="F127" s="138" t="s">
        <v>214</v>
      </c>
      <c r="G127" s="138" t="s">
        <v>214</v>
      </c>
      <c r="H127" s="138" t="s">
        <v>214</v>
      </c>
      <c r="I127" s="138" t="s">
        <v>214</v>
      </c>
      <c r="J127" s="138" t="s">
        <v>214</v>
      </c>
    </row>
    <row r="128" spans="1:10">
      <c r="A128" s="70"/>
      <c r="B128" s="72"/>
      <c r="C128" s="72"/>
      <c r="D128" s="139" t="s">
        <v>213</v>
      </c>
      <c r="E128" s="138" t="s">
        <v>214</v>
      </c>
      <c r="F128" s="138" t="s">
        <v>214</v>
      </c>
      <c r="G128" s="138" t="s">
        <v>214</v>
      </c>
      <c r="H128" s="138" t="s">
        <v>214</v>
      </c>
      <c r="I128" s="138" t="s">
        <v>214</v>
      </c>
      <c r="J128" s="138" t="s">
        <v>214</v>
      </c>
    </row>
    <row r="129" spans="1:10">
      <c r="A129" s="70"/>
      <c r="B129" s="73" t="s">
        <v>1533</v>
      </c>
      <c r="C129" s="72"/>
      <c r="D129" s="138" t="s">
        <v>214</v>
      </c>
      <c r="E129" s="139" t="s">
        <v>215</v>
      </c>
      <c r="F129" s="139" t="s">
        <v>215</v>
      </c>
      <c r="G129" s="138" t="s">
        <v>214</v>
      </c>
      <c r="H129" s="138" t="s">
        <v>214</v>
      </c>
      <c r="I129" s="138" t="s">
        <v>214</v>
      </c>
      <c r="J129" s="138" t="s">
        <v>214</v>
      </c>
    </row>
    <row r="130" spans="1:10" ht="28.5">
      <c r="A130" s="70"/>
      <c r="B130" s="71" t="s">
        <v>182</v>
      </c>
      <c r="C130" s="72"/>
      <c r="D130" s="139" t="s">
        <v>216</v>
      </c>
      <c r="E130" s="138" t="s">
        <v>214</v>
      </c>
      <c r="F130" s="138" t="s">
        <v>214</v>
      </c>
      <c r="G130" s="138" t="s">
        <v>214</v>
      </c>
      <c r="H130" s="138" t="s">
        <v>214</v>
      </c>
      <c r="I130" s="138" t="s">
        <v>214</v>
      </c>
      <c r="J130" s="138" t="s">
        <v>214</v>
      </c>
    </row>
    <row r="131" spans="1:10">
      <c r="A131" s="70"/>
      <c r="B131" s="71"/>
      <c r="C131" s="72"/>
      <c r="D131" s="138" t="s">
        <v>214</v>
      </c>
      <c r="E131" s="139" t="s">
        <v>98</v>
      </c>
      <c r="F131" s="139" t="s">
        <v>98</v>
      </c>
      <c r="G131" s="138" t="s">
        <v>214</v>
      </c>
      <c r="H131" s="138" t="s">
        <v>214</v>
      </c>
      <c r="I131" s="138" t="s">
        <v>214</v>
      </c>
      <c r="J131" s="138" t="s">
        <v>214</v>
      </c>
    </row>
    <row r="132" spans="1:10" ht="42.75">
      <c r="A132" s="70"/>
      <c r="B132" s="71" t="s">
        <v>1534</v>
      </c>
      <c r="C132" s="72"/>
      <c r="D132" s="137"/>
      <c r="E132" s="137"/>
      <c r="F132" s="137"/>
      <c r="G132" s="137"/>
      <c r="H132" s="137"/>
      <c r="I132" s="138"/>
      <c r="J132" s="138"/>
    </row>
    <row r="133" spans="1:10">
      <c r="A133" s="70"/>
      <c r="B133" s="71"/>
      <c r="C133" s="72"/>
      <c r="D133" s="137"/>
      <c r="E133" s="137"/>
      <c r="F133" s="137"/>
      <c r="G133" s="137"/>
      <c r="H133" s="137"/>
      <c r="I133" s="138"/>
      <c r="J133" s="138"/>
    </row>
    <row r="134" spans="1:10" ht="28.5">
      <c r="A134" s="70"/>
      <c r="B134" s="71" t="s">
        <v>1535</v>
      </c>
      <c r="C134" s="72"/>
      <c r="D134" s="137"/>
      <c r="E134" s="137"/>
      <c r="F134" s="137"/>
      <c r="G134" s="137"/>
      <c r="H134" s="137"/>
      <c r="I134" s="138"/>
      <c r="J134" s="138"/>
    </row>
    <row r="135" spans="1:10">
      <c r="A135" s="70"/>
      <c r="B135" s="71"/>
      <c r="C135" s="72"/>
      <c r="D135" s="137"/>
      <c r="E135" s="137"/>
      <c r="F135" s="137"/>
      <c r="G135" s="137"/>
      <c r="H135" s="137"/>
      <c r="I135" s="138"/>
      <c r="J135" s="138"/>
    </row>
    <row r="136" spans="1:10" ht="15.75" thickBot="1">
      <c r="A136" s="74"/>
      <c r="B136" s="75"/>
      <c r="C136" s="75"/>
      <c r="D136" s="141"/>
      <c r="E136" s="141"/>
      <c r="F136" s="141"/>
      <c r="G136" s="141"/>
      <c r="H136" s="141"/>
      <c r="I136" s="140"/>
      <c r="J136" s="140"/>
    </row>
    <row r="137" spans="1:10">
      <c r="A137" s="76">
        <v>5</v>
      </c>
      <c r="B137" s="83" t="s">
        <v>1536</v>
      </c>
      <c r="C137" s="84"/>
      <c r="D137" s="137"/>
      <c r="E137" s="137"/>
      <c r="F137" s="137"/>
      <c r="G137" s="137"/>
      <c r="H137" s="137"/>
      <c r="I137" s="138"/>
      <c r="J137" s="138"/>
    </row>
    <row r="138" spans="1:10" ht="42.75">
      <c r="A138" s="70">
        <v>5.0999999999999996</v>
      </c>
      <c r="B138" s="72" t="s">
        <v>1537</v>
      </c>
      <c r="C138" s="72" t="s">
        <v>147</v>
      </c>
      <c r="D138" s="137"/>
      <c r="E138" s="137"/>
      <c r="F138" s="137"/>
      <c r="G138" s="137"/>
      <c r="H138" s="137"/>
      <c r="I138" s="138"/>
      <c r="J138" s="138"/>
    </row>
    <row r="139" spans="1:10">
      <c r="A139" s="70"/>
      <c r="B139" s="72"/>
      <c r="C139" s="72" t="s">
        <v>1538</v>
      </c>
      <c r="D139" s="137"/>
      <c r="E139" s="137"/>
      <c r="F139" s="137"/>
      <c r="G139" s="137"/>
      <c r="H139" s="137"/>
      <c r="I139" s="138"/>
      <c r="J139" s="138"/>
    </row>
    <row r="140" spans="1:10">
      <c r="A140" s="70"/>
      <c r="B140" s="72" t="s">
        <v>1539</v>
      </c>
      <c r="C140" s="72"/>
      <c r="D140" s="139" t="s">
        <v>228</v>
      </c>
      <c r="E140" s="139" t="s">
        <v>228</v>
      </c>
      <c r="F140" s="139" t="s">
        <v>228</v>
      </c>
      <c r="G140" s="139" t="s">
        <v>228</v>
      </c>
      <c r="H140" s="139" t="s">
        <v>228</v>
      </c>
      <c r="I140" s="139" t="s">
        <v>228</v>
      </c>
      <c r="J140" s="138" t="s">
        <v>214</v>
      </c>
    </row>
    <row r="141" spans="1:10">
      <c r="A141" s="70"/>
      <c r="B141" s="72" t="s">
        <v>1540</v>
      </c>
      <c r="C141" s="72"/>
      <c r="D141" s="139" t="s">
        <v>213</v>
      </c>
      <c r="E141" s="139" t="s">
        <v>213</v>
      </c>
      <c r="F141" s="139" t="s">
        <v>213</v>
      </c>
      <c r="G141" s="139" t="s">
        <v>213</v>
      </c>
      <c r="H141" s="139" t="s">
        <v>213</v>
      </c>
      <c r="I141" s="139" t="s">
        <v>213</v>
      </c>
      <c r="J141" s="138" t="s">
        <v>214</v>
      </c>
    </row>
    <row r="142" spans="1:10">
      <c r="A142" s="70"/>
      <c r="B142" s="72"/>
      <c r="C142" s="72"/>
      <c r="D142" s="137"/>
      <c r="E142" s="137"/>
      <c r="F142" s="137"/>
      <c r="G142" s="137"/>
      <c r="H142" s="137"/>
      <c r="I142" s="138"/>
      <c r="J142" s="138"/>
    </row>
    <row r="143" spans="1:10" ht="57">
      <c r="A143" s="70"/>
      <c r="B143" s="72" t="s">
        <v>1541</v>
      </c>
      <c r="C143" s="72"/>
      <c r="D143" s="137"/>
      <c r="E143" s="137"/>
      <c r="F143" s="137"/>
      <c r="G143" s="137"/>
      <c r="H143" s="137"/>
      <c r="I143" s="138"/>
      <c r="J143" s="138"/>
    </row>
    <row r="144" spans="1:10">
      <c r="A144" s="70"/>
      <c r="B144" s="72"/>
      <c r="C144" s="72"/>
      <c r="D144" s="137"/>
      <c r="E144" s="137"/>
      <c r="F144" s="137"/>
      <c r="G144" s="137"/>
      <c r="H144" s="137"/>
      <c r="I144" s="138"/>
      <c r="J144" s="138"/>
    </row>
    <row r="145" spans="1:10">
      <c r="A145" s="70"/>
      <c r="B145" s="73" t="s">
        <v>1542</v>
      </c>
      <c r="C145" s="72"/>
      <c r="D145" s="137"/>
      <c r="E145" s="137"/>
      <c r="F145" s="137"/>
      <c r="G145" s="137"/>
      <c r="H145" s="137"/>
      <c r="I145" s="138"/>
      <c r="J145" s="138"/>
    </row>
    <row r="146" spans="1:10" ht="85.5">
      <c r="A146" s="70"/>
      <c r="B146" s="71" t="s">
        <v>1543</v>
      </c>
      <c r="C146" s="72"/>
      <c r="D146" s="137"/>
      <c r="E146" s="137"/>
      <c r="F146" s="137"/>
      <c r="G146" s="137"/>
      <c r="H146" s="137"/>
      <c r="I146" s="138"/>
      <c r="J146" s="138"/>
    </row>
    <row r="147" spans="1:10" ht="15.75" thickBot="1">
      <c r="A147" s="74"/>
      <c r="B147" s="75"/>
      <c r="C147" s="75"/>
      <c r="D147" s="141"/>
      <c r="E147" s="141"/>
      <c r="F147" s="141"/>
      <c r="G147" s="141"/>
      <c r="H147" s="141"/>
      <c r="I147" s="140"/>
      <c r="J147" s="140"/>
    </row>
    <row r="148" spans="1:10">
      <c r="A148" s="76">
        <v>6</v>
      </c>
      <c r="B148" s="83" t="s">
        <v>184</v>
      </c>
      <c r="C148" s="84"/>
      <c r="D148" s="137"/>
      <c r="E148" s="137"/>
      <c r="F148" s="137"/>
      <c r="G148" s="137"/>
      <c r="H148" s="137"/>
      <c r="I148" s="138"/>
      <c r="J148" s="138"/>
    </row>
    <row r="149" spans="1:10" ht="28.5">
      <c r="A149" s="70">
        <v>6.1</v>
      </c>
      <c r="B149" s="72" t="s">
        <v>405</v>
      </c>
      <c r="C149" s="72" t="s">
        <v>192</v>
      </c>
      <c r="D149" s="139" t="s">
        <v>228</v>
      </c>
      <c r="E149" s="139" t="s">
        <v>228</v>
      </c>
      <c r="F149" s="139" t="s">
        <v>228</v>
      </c>
      <c r="G149" s="138" t="s">
        <v>214</v>
      </c>
      <c r="H149" s="138" t="s">
        <v>214</v>
      </c>
      <c r="I149" s="138" t="s">
        <v>214</v>
      </c>
      <c r="J149" s="138" t="s">
        <v>214</v>
      </c>
    </row>
    <row r="150" spans="1:10">
      <c r="A150" s="70"/>
      <c r="B150" s="73"/>
      <c r="C150" s="72"/>
      <c r="D150" s="137"/>
      <c r="E150" s="137"/>
      <c r="F150" s="137"/>
      <c r="G150" s="137"/>
      <c r="H150" s="137"/>
      <c r="I150" s="138"/>
      <c r="J150" s="138"/>
    </row>
    <row r="151" spans="1:10">
      <c r="A151" s="70"/>
      <c r="B151" s="73" t="s">
        <v>191</v>
      </c>
      <c r="C151" s="72"/>
      <c r="D151" s="137"/>
      <c r="E151" s="137"/>
      <c r="F151" s="137"/>
      <c r="G151" s="137"/>
      <c r="H151" s="137"/>
      <c r="I151" s="138"/>
      <c r="J151" s="138"/>
    </row>
    <row r="152" spans="1:10" ht="71.25">
      <c r="A152" s="70"/>
      <c r="B152" s="147" t="s">
        <v>404</v>
      </c>
      <c r="C152" s="72"/>
      <c r="D152" s="137"/>
      <c r="E152" s="137"/>
      <c r="F152" s="137"/>
      <c r="G152" s="137"/>
      <c r="H152" s="137"/>
      <c r="I152" s="138"/>
      <c r="J152" s="138"/>
    </row>
    <row r="153" spans="1:10">
      <c r="A153" s="70"/>
      <c r="B153" s="71"/>
      <c r="C153" s="72"/>
      <c r="D153" s="137"/>
      <c r="E153" s="137"/>
      <c r="F153" s="137"/>
      <c r="G153" s="137"/>
      <c r="H153" s="137"/>
      <c r="I153" s="138"/>
      <c r="J153" s="138"/>
    </row>
    <row r="154" spans="1:10" ht="28.5">
      <c r="A154" s="70">
        <v>6.2</v>
      </c>
      <c r="B154" s="72" t="s">
        <v>185</v>
      </c>
      <c r="C154" s="72" t="s">
        <v>188</v>
      </c>
      <c r="D154" s="139" t="s">
        <v>213</v>
      </c>
      <c r="E154" s="139" t="s">
        <v>213</v>
      </c>
      <c r="F154" s="139" t="s">
        <v>213</v>
      </c>
      <c r="G154" s="138" t="s">
        <v>214</v>
      </c>
      <c r="H154" s="138" t="s">
        <v>214</v>
      </c>
      <c r="I154" s="138" t="s">
        <v>214</v>
      </c>
      <c r="J154" s="138" t="s">
        <v>214</v>
      </c>
    </row>
    <row r="155" spans="1:10">
      <c r="A155" s="70"/>
      <c r="B155" s="71"/>
      <c r="C155" s="72"/>
      <c r="D155" s="137"/>
      <c r="E155" s="137"/>
      <c r="F155" s="137"/>
      <c r="G155" s="137"/>
      <c r="H155" s="137"/>
      <c r="I155" s="138"/>
      <c r="J155" s="138"/>
    </row>
    <row r="156" spans="1:10">
      <c r="A156" s="70"/>
      <c r="B156" s="73" t="s">
        <v>59</v>
      </c>
      <c r="C156" s="72"/>
      <c r="D156" s="137"/>
      <c r="E156" s="137"/>
      <c r="F156" s="137"/>
      <c r="G156" s="137"/>
      <c r="H156" s="137"/>
      <c r="I156" s="138"/>
      <c r="J156" s="138"/>
    </row>
    <row r="157" spans="1:10" ht="28.5">
      <c r="A157" s="70"/>
      <c r="B157" s="71" t="s">
        <v>186</v>
      </c>
      <c r="C157" s="72"/>
      <c r="D157" s="137"/>
      <c r="E157" s="137"/>
      <c r="F157" s="137"/>
      <c r="G157" s="137"/>
      <c r="H157" s="137"/>
      <c r="I157" s="138"/>
      <c r="J157" s="138"/>
    </row>
    <row r="158" spans="1:10">
      <c r="A158" s="70"/>
      <c r="B158" s="71"/>
      <c r="C158" s="72"/>
      <c r="D158" s="137"/>
      <c r="E158" s="137"/>
      <c r="F158" s="137"/>
      <c r="G158" s="137"/>
      <c r="H158" s="137"/>
      <c r="I158" s="138"/>
      <c r="J158" s="138"/>
    </row>
    <row r="159" spans="1:10" ht="42.75">
      <c r="A159" s="70"/>
      <c r="B159" s="71" t="s">
        <v>187</v>
      </c>
      <c r="C159" s="72"/>
      <c r="D159" s="137"/>
      <c r="E159" s="137"/>
      <c r="F159" s="137"/>
      <c r="G159" s="137"/>
      <c r="H159" s="137"/>
      <c r="I159" s="138"/>
      <c r="J159" s="138"/>
    </row>
    <row r="160" spans="1:10">
      <c r="A160" s="70"/>
      <c r="B160" s="72"/>
      <c r="C160" s="72"/>
      <c r="D160" s="137"/>
      <c r="E160" s="137"/>
      <c r="F160" s="137"/>
      <c r="G160" s="137"/>
      <c r="H160" s="137"/>
      <c r="I160" s="138"/>
      <c r="J160" s="138"/>
    </row>
    <row r="161" spans="1:10" ht="28.5">
      <c r="A161" s="70">
        <v>6.3</v>
      </c>
      <c r="B161" s="72" t="s">
        <v>189</v>
      </c>
      <c r="C161" s="72" t="s">
        <v>188</v>
      </c>
      <c r="D161" s="138" t="s">
        <v>215</v>
      </c>
      <c r="E161" s="138" t="s">
        <v>215</v>
      </c>
      <c r="F161" s="138" t="s">
        <v>215</v>
      </c>
      <c r="G161" s="138" t="s">
        <v>214</v>
      </c>
      <c r="H161" s="138" t="s">
        <v>214</v>
      </c>
      <c r="I161" s="138" t="s">
        <v>214</v>
      </c>
      <c r="J161" s="138" t="s">
        <v>214</v>
      </c>
    </row>
    <row r="162" spans="1:10">
      <c r="A162" s="70"/>
      <c r="B162" s="72"/>
      <c r="C162" s="72"/>
      <c r="D162" s="139" t="s">
        <v>376</v>
      </c>
      <c r="E162" s="139" t="s">
        <v>376</v>
      </c>
      <c r="F162" s="139" t="s">
        <v>376</v>
      </c>
      <c r="G162" s="138" t="s">
        <v>214</v>
      </c>
      <c r="H162" s="138" t="s">
        <v>214</v>
      </c>
      <c r="I162" s="138" t="s">
        <v>214</v>
      </c>
      <c r="J162" s="138" t="s">
        <v>214</v>
      </c>
    </row>
    <row r="163" spans="1:10">
      <c r="A163" s="70"/>
      <c r="B163" s="72"/>
      <c r="C163" s="72"/>
      <c r="D163" s="139" t="s">
        <v>377</v>
      </c>
      <c r="E163" s="139" t="s">
        <v>377</v>
      </c>
      <c r="F163" s="139" t="s">
        <v>377</v>
      </c>
      <c r="G163" s="138" t="s">
        <v>214</v>
      </c>
      <c r="H163" s="138" t="s">
        <v>214</v>
      </c>
      <c r="I163" s="138" t="s">
        <v>214</v>
      </c>
      <c r="J163" s="138" t="s">
        <v>214</v>
      </c>
    </row>
    <row r="164" spans="1:10">
      <c r="A164" s="70"/>
      <c r="B164" s="72"/>
      <c r="C164" s="72"/>
      <c r="D164" s="139" t="s">
        <v>378</v>
      </c>
      <c r="E164" s="139" t="s">
        <v>378</v>
      </c>
      <c r="F164" s="139" t="s">
        <v>378</v>
      </c>
      <c r="G164" s="138" t="s">
        <v>214</v>
      </c>
      <c r="H164" s="138" t="s">
        <v>214</v>
      </c>
      <c r="I164" s="138" t="s">
        <v>214</v>
      </c>
      <c r="J164" s="138" t="s">
        <v>214</v>
      </c>
    </row>
    <row r="165" spans="1:10">
      <c r="A165" s="70"/>
      <c r="B165" s="72"/>
      <c r="C165" s="72"/>
      <c r="D165" s="139" t="s">
        <v>379</v>
      </c>
      <c r="E165" s="139" t="s">
        <v>379</v>
      </c>
      <c r="F165" s="139" t="s">
        <v>379</v>
      </c>
      <c r="G165" s="138" t="s">
        <v>214</v>
      </c>
      <c r="H165" s="138" t="s">
        <v>214</v>
      </c>
      <c r="I165" s="138" t="s">
        <v>214</v>
      </c>
      <c r="J165" s="138" t="s">
        <v>214</v>
      </c>
    </row>
    <row r="166" spans="1:10">
      <c r="A166" s="70"/>
      <c r="B166" s="72"/>
      <c r="C166" s="72"/>
      <c r="D166" s="139" t="s">
        <v>380</v>
      </c>
      <c r="E166" s="139" t="s">
        <v>380</v>
      </c>
      <c r="F166" s="138" t="s">
        <v>214</v>
      </c>
      <c r="G166" s="138" t="s">
        <v>214</v>
      </c>
      <c r="H166" s="138" t="s">
        <v>214</v>
      </c>
      <c r="I166" s="138" t="s">
        <v>214</v>
      </c>
      <c r="J166" s="138" t="s">
        <v>214</v>
      </c>
    </row>
    <row r="167" spans="1:10">
      <c r="A167" s="70"/>
      <c r="B167" s="72"/>
      <c r="C167" s="72"/>
      <c r="D167" s="139" t="s">
        <v>381</v>
      </c>
      <c r="E167" s="139" t="s">
        <v>381</v>
      </c>
      <c r="F167" s="138" t="s">
        <v>214</v>
      </c>
      <c r="G167" s="138" t="s">
        <v>214</v>
      </c>
      <c r="H167" s="138" t="s">
        <v>214</v>
      </c>
      <c r="I167" s="138" t="s">
        <v>214</v>
      </c>
      <c r="J167" s="138" t="s">
        <v>214</v>
      </c>
    </row>
    <row r="168" spans="1:10">
      <c r="A168" s="70"/>
      <c r="B168" s="72"/>
      <c r="C168" s="72"/>
      <c r="D168" s="139" t="s">
        <v>382</v>
      </c>
      <c r="E168" s="139" t="s">
        <v>382</v>
      </c>
      <c r="F168" s="138" t="s">
        <v>214</v>
      </c>
      <c r="G168" s="138" t="s">
        <v>214</v>
      </c>
      <c r="H168" s="138" t="s">
        <v>214</v>
      </c>
      <c r="I168" s="138" t="s">
        <v>214</v>
      </c>
      <c r="J168" s="138" t="s">
        <v>214</v>
      </c>
    </row>
    <row r="169" spans="1:10">
      <c r="A169" s="70"/>
      <c r="B169" s="72"/>
      <c r="C169" s="72"/>
      <c r="D169" s="138" t="s">
        <v>383</v>
      </c>
      <c r="E169" s="138" t="s">
        <v>383</v>
      </c>
      <c r="F169" s="138" t="s">
        <v>383</v>
      </c>
      <c r="G169" s="138" t="s">
        <v>214</v>
      </c>
      <c r="H169" s="138" t="s">
        <v>214</v>
      </c>
      <c r="I169" s="138" t="s">
        <v>214</v>
      </c>
      <c r="J169" s="138" t="s">
        <v>214</v>
      </c>
    </row>
    <row r="170" spans="1:10">
      <c r="A170" s="70"/>
      <c r="B170" s="72"/>
      <c r="C170" s="72"/>
      <c r="D170" s="138" t="s">
        <v>214</v>
      </c>
      <c r="E170" s="138" t="s">
        <v>214</v>
      </c>
      <c r="F170" s="142" t="s">
        <v>397</v>
      </c>
      <c r="G170" s="138" t="s">
        <v>214</v>
      </c>
      <c r="H170" s="138" t="s">
        <v>214</v>
      </c>
      <c r="I170" s="138"/>
      <c r="J170" s="138" t="s">
        <v>214</v>
      </c>
    </row>
    <row r="171" spans="1:10">
      <c r="A171" s="70"/>
      <c r="B171" s="72"/>
      <c r="C171" s="72"/>
      <c r="D171" s="139" t="s">
        <v>398</v>
      </c>
      <c r="E171" s="139" t="s">
        <v>398</v>
      </c>
      <c r="F171" s="138" t="s">
        <v>214</v>
      </c>
      <c r="G171" s="138" t="s">
        <v>214</v>
      </c>
      <c r="H171" s="138" t="s">
        <v>214</v>
      </c>
      <c r="I171" s="139" t="s">
        <v>398</v>
      </c>
      <c r="J171" s="139" t="s">
        <v>214</v>
      </c>
    </row>
    <row r="172" spans="1:10">
      <c r="A172" s="70"/>
      <c r="B172" s="72"/>
      <c r="C172" s="72"/>
      <c r="D172" s="142" t="s">
        <v>399</v>
      </c>
      <c r="E172" s="138" t="s">
        <v>214</v>
      </c>
      <c r="F172" s="138" t="s">
        <v>214</v>
      </c>
      <c r="G172" s="138" t="s">
        <v>214</v>
      </c>
      <c r="H172" s="142" t="s">
        <v>399</v>
      </c>
      <c r="I172" s="138"/>
      <c r="J172" s="138" t="s">
        <v>214</v>
      </c>
    </row>
    <row r="173" spans="1:10" ht="14.25" customHeight="1">
      <c r="A173" s="70"/>
      <c r="B173" s="72"/>
      <c r="C173" s="72"/>
      <c r="D173" s="142"/>
      <c r="E173" s="138"/>
      <c r="F173" s="138"/>
      <c r="G173" s="138"/>
      <c r="H173" s="138"/>
      <c r="I173" s="138"/>
      <c r="J173" s="138"/>
    </row>
    <row r="174" spans="1:10">
      <c r="A174" s="70"/>
      <c r="B174" s="73" t="s">
        <v>59</v>
      </c>
      <c r="C174" s="72"/>
      <c r="D174" s="138"/>
      <c r="E174" s="137"/>
      <c r="F174" s="137"/>
      <c r="G174" s="137"/>
      <c r="H174" s="137"/>
      <c r="I174" s="138"/>
      <c r="J174" s="138"/>
    </row>
    <row r="175" spans="1:10" ht="57">
      <c r="A175" s="70"/>
      <c r="B175" s="71" t="s">
        <v>190</v>
      </c>
      <c r="C175" s="72"/>
      <c r="D175" s="138"/>
      <c r="E175" s="137"/>
      <c r="F175" s="137"/>
      <c r="G175" s="137"/>
      <c r="H175" s="137"/>
      <c r="I175" s="138"/>
      <c r="J175" s="138"/>
    </row>
    <row r="176" spans="1:10">
      <c r="A176" s="70"/>
      <c r="B176" s="71"/>
      <c r="C176" s="72"/>
      <c r="D176" s="138"/>
      <c r="E176" s="137"/>
      <c r="F176" s="137"/>
      <c r="G176" s="137"/>
      <c r="H176" s="137"/>
      <c r="I176" s="138"/>
      <c r="J176" s="138"/>
    </row>
    <row r="177" spans="1:10" ht="28.5">
      <c r="A177" s="70"/>
      <c r="B177" s="71" t="s">
        <v>182</v>
      </c>
      <c r="C177" s="72"/>
      <c r="D177" s="138"/>
      <c r="E177" s="137"/>
      <c r="F177" s="137"/>
      <c r="G177" s="137"/>
      <c r="H177" s="137"/>
      <c r="I177" s="138"/>
      <c r="J177" s="138"/>
    </row>
    <row r="178" spans="1:10">
      <c r="A178" s="70"/>
      <c r="B178" s="71"/>
      <c r="C178" s="72"/>
      <c r="D178" s="138"/>
      <c r="E178" s="137"/>
      <c r="F178" s="137"/>
      <c r="G178" s="137"/>
      <c r="H178" s="137"/>
      <c r="I178" s="138"/>
      <c r="J178" s="138"/>
    </row>
    <row r="179" spans="1:10">
      <c r="A179" s="70"/>
      <c r="B179" s="71"/>
      <c r="C179" s="72"/>
      <c r="D179" s="138"/>
      <c r="E179" s="137"/>
      <c r="F179" s="137"/>
      <c r="G179" s="137"/>
      <c r="H179" s="137"/>
      <c r="I179" s="138"/>
      <c r="J179" s="138"/>
    </row>
    <row r="180" spans="1:10">
      <c r="A180" s="70"/>
      <c r="B180" s="71"/>
      <c r="C180" s="72"/>
      <c r="D180" s="138"/>
      <c r="E180" s="137"/>
      <c r="F180" s="137"/>
      <c r="G180" s="137"/>
      <c r="H180" s="137"/>
      <c r="I180" s="138"/>
      <c r="J180" s="138"/>
    </row>
    <row r="181" spans="1:10" ht="42.75">
      <c r="A181" s="70">
        <v>6.4</v>
      </c>
      <c r="B181" s="72" t="s">
        <v>631</v>
      </c>
      <c r="C181" s="72" t="s">
        <v>183</v>
      </c>
      <c r="D181" s="139" t="s">
        <v>216</v>
      </c>
      <c r="E181" s="139" t="s">
        <v>216</v>
      </c>
      <c r="F181" s="139" t="s">
        <v>216</v>
      </c>
      <c r="G181" s="138" t="s">
        <v>214</v>
      </c>
      <c r="H181" s="138" t="s">
        <v>214</v>
      </c>
      <c r="I181" s="138" t="s">
        <v>214</v>
      </c>
      <c r="J181" s="138" t="s">
        <v>214</v>
      </c>
    </row>
    <row r="182" spans="1:10">
      <c r="A182" s="70"/>
      <c r="B182" s="71"/>
      <c r="C182" s="72"/>
      <c r="D182" s="137"/>
      <c r="E182" s="137"/>
      <c r="F182" s="137"/>
      <c r="G182" s="137"/>
      <c r="H182" s="137"/>
      <c r="I182" s="138"/>
      <c r="J182" s="138"/>
    </row>
    <row r="183" spans="1:10">
      <c r="A183" s="70"/>
      <c r="B183" s="73" t="s">
        <v>59</v>
      </c>
      <c r="C183" s="72"/>
      <c r="D183" s="137"/>
      <c r="E183" s="137"/>
      <c r="F183" s="137"/>
      <c r="G183" s="137"/>
      <c r="H183" s="137"/>
      <c r="I183" s="138"/>
      <c r="J183" s="138"/>
    </row>
    <row r="184" spans="1:10" ht="57">
      <c r="A184" s="70"/>
      <c r="B184" s="71" t="s">
        <v>632</v>
      </c>
      <c r="C184" s="72"/>
      <c r="D184" s="137"/>
      <c r="E184" s="137"/>
      <c r="F184" s="137"/>
      <c r="G184" s="137"/>
      <c r="H184" s="137"/>
      <c r="I184" s="138"/>
      <c r="J184" s="138"/>
    </row>
    <row r="185" spans="1:10">
      <c r="A185" s="70"/>
      <c r="B185" s="71"/>
      <c r="C185" s="72"/>
      <c r="D185" s="137"/>
      <c r="E185" s="137"/>
      <c r="F185" s="137"/>
      <c r="G185" s="137"/>
      <c r="H185" s="137"/>
      <c r="I185" s="138"/>
      <c r="J185" s="138"/>
    </row>
    <row r="186" spans="1:10" ht="28.5">
      <c r="A186" s="70">
        <v>6.5</v>
      </c>
      <c r="B186" s="72" t="s">
        <v>193</v>
      </c>
      <c r="C186" s="72" t="s">
        <v>195</v>
      </c>
      <c r="D186" s="138" t="s">
        <v>98</v>
      </c>
      <c r="E186" s="138" t="s">
        <v>98</v>
      </c>
      <c r="F186" s="138" t="s">
        <v>98</v>
      </c>
      <c r="G186" s="138" t="s">
        <v>214</v>
      </c>
      <c r="H186" s="138" t="s">
        <v>214</v>
      </c>
      <c r="I186" s="138" t="s">
        <v>214</v>
      </c>
      <c r="J186" s="138" t="s">
        <v>214</v>
      </c>
    </row>
    <row r="187" spans="1:10">
      <c r="A187" s="70"/>
      <c r="B187" s="72"/>
      <c r="C187" s="72"/>
      <c r="D187" s="139" t="s">
        <v>376</v>
      </c>
      <c r="E187" s="139" t="s">
        <v>376</v>
      </c>
      <c r="F187" s="139" t="s">
        <v>376</v>
      </c>
      <c r="G187" s="138" t="s">
        <v>214</v>
      </c>
      <c r="H187" s="138" t="s">
        <v>214</v>
      </c>
      <c r="I187" s="138" t="s">
        <v>214</v>
      </c>
      <c r="J187" s="138" t="s">
        <v>214</v>
      </c>
    </row>
    <row r="188" spans="1:10">
      <c r="A188" s="70"/>
      <c r="B188" s="72"/>
      <c r="C188" s="72"/>
      <c r="D188" s="139" t="s">
        <v>377</v>
      </c>
      <c r="E188" s="139" t="s">
        <v>377</v>
      </c>
      <c r="F188" s="139" t="s">
        <v>377</v>
      </c>
      <c r="G188" s="138" t="s">
        <v>214</v>
      </c>
      <c r="H188" s="138" t="s">
        <v>214</v>
      </c>
      <c r="I188" s="138" t="s">
        <v>214</v>
      </c>
      <c r="J188" s="138" t="s">
        <v>214</v>
      </c>
    </row>
    <row r="189" spans="1:10">
      <c r="A189" s="70"/>
      <c r="B189" s="72"/>
      <c r="C189" s="72"/>
      <c r="D189" s="139" t="s">
        <v>378</v>
      </c>
      <c r="E189" s="139" t="s">
        <v>378</v>
      </c>
      <c r="F189" s="139" t="s">
        <v>378</v>
      </c>
      <c r="G189" s="138" t="s">
        <v>214</v>
      </c>
      <c r="H189" s="138" t="s">
        <v>214</v>
      </c>
      <c r="I189" s="138" t="s">
        <v>214</v>
      </c>
      <c r="J189" s="138" t="s">
        <v>214</v>
      </c>
    </row>
    <row r="190" spans="1:10">
      <c r="A190" s="70"/>
      <c r="B190" s="72"/>
      <c r="C190" s="72"/>
      <c r="D190" s="139" t="s">
        <v>379</v>
      </c>
      <c r="E190" s="139" t="s">
        <v>379</v>
      </c>
      <c r="F190" s="139" t="s">
        <v>379</v>
      </c>
      <c r="G190" s="138" t="s">
        <v>214</v>
      </c>
      <c r="H190" s="138" t="s">
        <v>214</v>
      </c>
      <c r="I190" s="138" t="s">
        <v>214</v>
      </c>
      <c r="J190" s="138" t="s">
        <v>214</v>
      </c>
    </row>
    <row r="191" spans="1:10">
      <c r="A191" s="70"/>
      <c r="B191" s="72"/>
      <c r="C191" s="72"/>
      <c r="D191" s="139" t="s">
        <v>380</v>
      </c>
      <c r="E191" s="139" t="s">
        <v>380</v>
      </c>
      <c r="F191" s="138" t="s">
        <v>214</v>
      </c>
      <c r="G191" s="138" t="s">
        <v>214</v>
      </c>
      <c r="H191" s="138" t="s">
        <v>214</v>
      </c>
      <c r="I191" s="138" t="s">
        <v>214</v>
      </c>
      <c r="J191" s="138" t="s">
        <v>214</v>
      </c>
    </row>
    <row r="192" spans="1:10">
      <c r="A192" s="70"/>
      <c r="B192" s="72"/>
      <c r="C192" s="72"/>
      <c r="D192" s="139" t="s">
        <v>381</v>
      </c>
      <c r="E192" s="139" t="s">
        <v>381</v>
      </c>
      <c r="F192" s="138" t="s">
        <v>214</v>
      </c>
      <c r="G192" s="138" t="s">
        <v>214</v>
      </c>
      <c r="H192" s="138" t="s">
        <v>214</v>
      </c>
      <c r="I192" s="138" t="s">
        <v>214</v>
      </c>
      <c r="J192" s="138" t="s">
        <v>214</v>
      </c>
    </row>
    <row r="193" spans="1:10">
      <c r="A193" s="70"/>
      <c r="B193" s="72"/>
      <c r="C193" s="72"/>
      <c r="D193" s="139" t="s">
        <v>382</v>
      </c>
      <c r="E193" s="139" t="s">
        <v>382</v>
      </c>
      <c r="F193" s="138" t="s">
        <v>214</v>
      </c>
      <c r="G193" s="138" t="s">
        <v>214</v>
      </c>
      <c r="H193" s="138" t="s">
        <v>214</v>
      </c>
      <c r="I193" s="138" t="s">
        <v>214</v>
      </c>
      <c r="J193" s="138" t="s">
        <v>214</v>
      </c>
    </row>
    <row r="194" spans="1:10">
      <c r="A194" s="70"/>
      <c r="B194" s="72"/>
      <c r="C194" s="72"/>
      <c r="D194" s="138" t="s">
        <v>383</v>
      </c>
      <c r="E194" s="138" t="s">
        <v>383</v>
      </c>
      <c r="F194" s="138" t="s">
        <v>383</v>
      </c>
      <c r="G194" s="138" t="s">
        <v>214</v>
      </c>
      <c r="H194" s="138" t="s">
        <v>214</v>
      </c>
      <c r="I194" s="138" t="s">
        <v>214</v>
      </c>
      <c r="J194" s="138" t="s">
        <v>214</v>
      </c>
    </row>
    <row r="195" spans="1:10">
      <c r="A195" s="70"/>
      <c r="B195" s="72"/>
      <c r="C195" s="72"/>
      <c r="D195" s="138" t="s">
        <v>214</v>
      </c>
      <c r="E195" s="138" t="s">
        <v>214</v>
      </c>
      <c r="F195" s="142" t="s">
        <v>397</v>
      </c>
      <c r="G195" s="138" t="s">
        <v>214</v>
      </c>
      <c r="H195" s="138" t="s">
        <v>214</v>
      </c>
      <c r="I195" s="138" t="s">
        <v>214</v>
      </c>
      <c r="J195" s="138" t="s">
        <v>214</v>
      </c>
    </row>
    <row r="196" spans="1:10">
      <c r="A196" s="70"/>
      <c r="B196" s="72"/>
      <c r="C196" s="72"/>
      <c r="D196" s="139" t="s">
        <v>398</v>
      </c>
      <c r="E196" s="139" t="s">
        <v>398</v>
      </c>
      <c r="F196" s="138" t="s">
        <v>214</v>
      </c>
      <c r="G196" s="138" t="s">
        <v>214</v>
      </c>
      <c r="H196" s="138" t="s">
        <v>214</v>
      </c>
      <c r="I196" s="139" t="s">
        <v>398</v>
      </c>
      <c r="J196" s="139" t="s">
        <v>214</v>
      </c>
    </row>
    <row r="197" spans="1:10">
      <c r="A197" s="70"/>
      <c r="B197" s="72"/>
      <c r="C197" s="72"/>
      <c r="D197" s="139" t="s">
        <v>399</v>
      </c>
      <c r="E197" s="142" t="s">
        <v>399</v>
      </c>
      <c r="F197" s="142" t="s">
        <v>399</v>
      </c>
      <c r="G197" s="138" t="s">
        <v>214</v>
      </c>
      <c r="H197" s="142" t="s">
        <v>1924</v>
      </c>
      <c r="I197" s="138" t="s">
        <v>214</v>
      </c>
      <c r="J197" s="138" t="s">
        <v>214</v>
      </c>
    </row>
    <row r="198" spans="1:10">
      <c r="A198" s="70"/>
      <c r="B198" s="72"/>
      <c r="C198" s="72"/>
      <c r="D198" s="142"/>
      <c r="E198" s="138"/>
      <c r="F198" s="138"/>
      <c r="G198" s="138"/>
      <c r="H198" s="142"/>
      <c r="I198" s="138"/>
      <c r="J198" s="138"/>
    </row>
    <row r="199" spans="1:10">
      <c r="A199" s="70"/>
      <c r="B199" s="73" t="s">
        <v>59</v>
      </c>
      <c r="C199" s="72"/>
      <c r="D199" s="137"/>
      <c r="E199" s="137"/>
      <c r="F199" s="137"/>
      <c r="G199" s="137"/>
      <c r="H199" s="137"/>
      <c r="I199" s="138"/>
      <c r="J199" s="138"/>
    </row>
    <row r="200" spans="1:10" ht="57">
      <c r="A200" s="70"/>
      <c r="B200" s="71" t="s">
        <v>194</v>
      </c>
      <c r="C200" s="72"/>
      <c r="D200" s="137"/>
      <c r="E200" s="137"/>
      <c r="F200" s="137"/>
      <c r="G200" s="137"/>
      <c r="H200" s="137"/>
      <c r="I200" s="138"/>
      <c r="J200" s="138"/>
    </row>
    <row r="201" spans="1:10" ht="15.75" thickBot="1">
      <c r="A201" s="74"/>
      <c r="B201" s="75"/>
      <c r="C201" s="75"/>
      <c r="D201" s="141"/>
      <c r="E201" s="141"/>
      <c r="F201" s="141"/>
      <c r="G201" s="141"/>
      <c r="H201" s="141"/>
      <c r="I201" s="140"/>
      <c r="J201" s="140"/>
    </row>
  </sheetData>
  <sheetProtection algorithmName="SHA-512" hashValue="wgnow02+M+bnj3WB8kp5u7HtB5+5nUpnkPrZZbAuRmI4Z2t7lcrbMsa4R14KmJkEb5f5D/ITK2eir7DrC80e0A==" saltValue="suPxIGA/URPfVXbjtU9y2w==" spinCount="100000" sheet="1" objects="1" scenarios="1"/>
  <mergeCells count="4">
    <mergeCell ref="A8:B8"/>
    <mergeCell ref="A90:B90"/>
    <mergeCell ref="D92:J92"/>
    <mergeCell ref="D97:J97"/>
  </mergeCells>
  <hyperlinks>
    <hyperlink ref="A4" location="'Test Conditions'!A8" display="A. Function Tests"/>
    <hyperlink ref="A5" location="'Test Conditions'!A90" display="B. Technical Tests"/>
    <hyperlink ref="D22:F22" location="'1-1'!A1" display="Test Case 1"/>
    <hyperlink ref="D27:F27" location="'1-3'!A1" display="Test Case 3"/>
    <hyperlink ref="D29:F29" location="'1-4'!A1" display="Test Case 4"/>
    <hyperlink ref="D31:F31" location="'1-5'!A1" display="Test Case 5"/>
    <hyperlink ref="D33:F33" location="'1-6'!A1" display="Test Case 6"/>
    <hyperlink ref="D35:E35" location="'1-7'!A1" display="Test Case 7"/>
    <hyperlink ref="D37:E37" location="'1-8'!A1" display="Test Case 8"/>
    <hyperlink ref="D39:F39" location="'1-9'!A1" display="Test Case 9"/>
    <hyperlink ref="D41:F41" location="'1-10'!A1" display="Test Case 10"/>
    <hyperlink ref="D43:F43" location="'1-11'!A1" display="Test Case 11"/>
    <hyperlink ref="D45:E45" location="'1-12'!A1" display="Test Case 12"/>
    <hyperlink ref="D47:E47" location="'1-13'!A1" display="Test Case 13"/>
    <hyperlink ref="D49:E49" location="'1-14'!A1" display="Test Case 14"/>
    <hyperlink ref="D51:E51" location="'1-15'!A1" display="Test Case 15"/>
    <hyperlink ref="G53" location="'1-16'!A1" display="Test Case 16"/>
    <hyperlink ref="G55" location="'1-17'!A1" display="Test Case 17"/>
    <hyperlink ref="D68:F68" location="'1-19'!A1" display="Test Case 19"/>
    <hyperlink ref="D127:E127" location="'3-1'!A1" display="Test Case 1"/>
    <hyperlink ref="D128" location="'3-2'!A1" display="Test Case 2"/>
    <hyperlink ref="E129:F129" location="'3-3'!A1" display="Test Case 3"/>
    <hyperlink ref="D130" location="'3-4'!A1" display="Test Case 4"/>
    <hyperlink ref="E131:F131" location="'3-5'!A1" display="Test Case 5"/>
    <hyperlink ref="D149:F149" location="'5-1'!A1" display="Test Case 1"/>
    <hyperlink ref="D154:F154" location="'3-2'!A1" display="Test Case 2"/>
    <hyperlink ref="D162:F162" location="'5-3A'!A1" display="Case A"/>
    <hyperlink ref="D163:F163" location="'5-3B'!A1" display="Case B"/>
    <hyperlink ref="D164:F164" location="'5-3C'!A1" display="Case C"/>
    <hyperlink ref="D165:F165" location="'5-3D'!A1" display="Case D"/>
    <hyperlink ref="D166:E166" location="'5-3E'!A1" display="Case E"/>
    <hyperlink ref="D167:E167" location="'5-3F'!A1" display="Case F"/>
    <hyperlink ref="D168:E168" location="'5-3G'!A1" display="Case G"/>
    <hyperlink ref="D102:F102" location="'2-1'!A1" display="Test Case 1"/>
    <hyperlink ref="D103:F103" location="'2-2'!A1" display="Test Case 2"/>
    <hyperlink ref="D104:F104" location="'2-3'!A1" display="Test Case 3"/>
    <hyperlink ref="D105:F105" location="'2-4'!A1" display="Test Case 4"/>
    <hyperlink ref="D107:E107" location="'2-6'!A1" display="Test Case 6"/>
    <hyperlink ref="D108:E108" location="'2-7'!A1" display="Test Case 7"/>
    <hyperlink ref="F110" location="'2-8'!A8" display="Section A"/>
    <hyperlink ref="F59" location="'1-18'!A4" display="Section A"/>
    <hyperlink ref="D61:E61" location="'1-18'!A27" display="Section C"/>
    <hyperlink ref="D64" location="'1-18'!A42" display="Section D"/>
    <hyperlink ref="H64" location="'1-18'!A42" display="Section D"/>
    <hyperlink ref="E71:F71" location="'1-18'!A86" display="Section E"/>
    <hyperlink ref="E74:F74" location="'1-18'!A86" display="Section E"/>
    <hyperlink ref="D77" location="'1-18'!A103" display="Section F"/>
    <hyperlink ref="F170" location="'5-3H'!A8" display="Session A"/>
    <hyperlink ref="E154" location="'3-2'!I7" display="Test Case 2"/>
    <hyperlink ref="F154" location="'3-2'!I7" display="Test Case 2"/>
    <hyperlink ref="D154" location="'3-2'!A7" display="Test Case 2"/>
    <hyperlink ref="D181" location="'5-4'!A7" display="Test Case 4"/>
    <hyperlink ref="E181:F181" location="'5-4'!I7" display="Test Case 4"/>
    <hyperlink ref="D187:F187" location="'5-5A'!A1" display="Case A"/>
    <hyperlink ref="D188:F188" location="'5-5B'!A1" display="Case B"/>
    <hyperlink ref="D189:F189" location="'5-5C'!A1" display="Case C"/>
    <hyperlink ref="D190:F190" location="'5-5D'!A1" display="Case D"/>
    <hyperlink ref="D191:E191" location="'5-5E'!A1" display="Case E"/>
    <hyperlink ref="D192:E192" location="'5-5F'!A1" display="Case F"/>
    <hyperlink ref="D193:E193" location="'5-5G'!A1" display="Case G"/>
    <hyperlink ref="F195" location="'5-5H'!A8" display="Session A"/>
    <hyperlink ref="D197:E197" location="'5-5H'!A49" display="Session C"/>
    <hyperlink ref="D24:F24" location="'1-2'!A1" display="Test Case 2"/>
    <hyperlink ref="I140" location="'4-1'!A1" display="Test Case 1"/>
    <hyperlink ref="I141" location="'4-2'!A1" display="Test Case 2"/>
    <hyperlink ref="I111" location="'2-8'!A25" display="Section B"/>
    <hyperlink ref="I60" location="'1-18'!A20" display="Section B"/>
    <hyperlink ref="I171" location="'5-3H'!A23" display="Session B"/>
    <hyperlink ref="I196" location="'5-5H'!A38" display="Session B"/>
    <hyperlink ref="J83" location="'1-20'!A1" display="Test Case 19"/>
    <hyperlink ref="J85" location="'1-21'!A1" display="Test Case 21"/>
    <hyperlink ref="E140:I140" location="'4-1'!A1" display="Test Case 1"/>
    <hyperlink ref="E141:I141" location="'4-2'!A1" display="Test Case 2"/>
    <hyperlink ref="H172" location="'5-3H'!A34" display="Session C"/>
    <hyperlink ref="D171" location="'5-3H'!A23" display="Session B"/>
    <hyperlink ref="E171" location="'5-3H'!A23" display="Session B"/>
    <hyperlink ref="D172" location="'5-3H'!A34" display="Session C"/>
    <hyperlink ref="D196" location="'5-5H'!A38" display="Session B"/>
    <hyperlink ref="E196" location="'5-5H'!A38" display="Session B"/>
    <hyperlink ref="F197" location="'5-5H'!A49" display="Session C"/>
    <hyperlink ref="D111" location="'2-8'!A25" display="Section B"/>
    <hyperlink ref="E111" location="'2-8'!A25" display="Section B"/>
    <hyperlink ref="H112" location="'2-8'!A41" display="Section D"/>
    <hyperlink ref="D112" location="'2-8'!A41" display="Section D"/>
    <hyperlink ref="H197" location="'5-5H'!A62" display="Session D"/>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M20"/>
  <sheetViews>
    <sheetView zoomScale="85" zoomScaleNormal="85" workbookViewId="0">
      <selection activeCell="H20" sqref="H20"/>
    </sheetView>
  </sheetViews>
  <sheetFormatPr defaultRowHeight="15.75"/>
  <cols>
    <col min="1" max="1" width="22.85546875" style="24" bestFit="1" customWidth="1"/>
    <col min="2" max="2" width="16.140625" style="24" bestFit="1" customWidth="1"/>
    <col min="3" max="3" width="23.140625" style="24" customWidth="1"/>
    <col min="4" max="4" width="16.140625" style="24" bestFit="1" customWidth="1"/>
    <col min="5" max="5" width="23.140625" style="24" customWidth="1"/>
    <col min="6" max="6" width="16.140625" style="24" bestFit="1" customWidth="1"/>
    <col min="7" max="7" width="23.140625" style="24" customWidth="1"/>
    <col min="8" max="8" width="16.85546875" style="24" bestFit="1" customWidth="1"/>
    <col min="9" max="16384" width="9.140625" style="24"/>
  </cols>
  <sheetData>
    <row r="1" spans="1:13" s="127" customFormat="1" ht="18">
      <c r="A1" s="501" t="s">
        <v>324</v>
      </c>
      <c r="B1" s="501"/>
      <c r="C1" s="501"/>
      <c r="D1" s="501"/>
      <c r="E1" s="501"/>
      <c r="F1" s="501"/>
      <c r="G1" s="501"/>
      <c r="H1" s="501"/>
      <c r="I1" s="501"/>
      <c r="J1" s="501"/>
    </row>
    <row r="2" spans="1:13">
      <c r="A2" s="502" t="s">
        <v>326</v>
      </c>
      <c r="B2" s="502"/>
      <c r="C2" s="502"/>
      <c r="D2" s="502"/>
      <c r="E2" s="502"/>
      <c r="F2" s="502"/>
      <c r="G2" s="502"/>
      <c r="H2" s="502"/>
      <c r="I2" s="502"/>
    </row>
    <row r="3" spans="1:13">
      <c r="A3" s="502" t="s">
        <v>254</v>
      </c>
      <c r="B3" s="502"/>
      <c r="C3" s="502"/>
      <c r="D3" s="502"/>
      <c r="E3" s="502"/>
      <c r="F3" s="502"/>
      <c r="G3" s="502"/>
      <c r="H3" s="502"/>
      <c r="I3" s="502"/>
    </row>
    <row r="4" spans="1:13">
      <c r="A4" s="89"/>
      <c r="B4" s="89"/>
      <c r="C4" s="89"/>
      <c r="D4" s="89"/>
      <c r="E4" s="89"/>
      <c r="F4" s="89"/>
      <c r="G4" s="89"/>
      <c r="H4" s="89"/>
      <c r="I4" s="89"/>
    </row>
    <row r="5" spans="1:13" s="17" customFormat="1" ht="18">
      <c r="A5" s="501" t="s">
        <v>353</v>
      </c>
      <c r="B5" s="501"/>
      <c r="C5" s="501"/>
      <c r="D5" s="501"/>
      <c r="E5" s="501"/>
      <c r="F5" s="501"/>
    </row>
    <row r="6" spans="1:13" s="17" customFormat="1" ht="18">
      <c r="A6" s="135" t="s">
        <v>384</v>
      </c>
      <c r="B6" s="88"/>
      <c r="C6" s="88"/>
      <c r="D6" s="88"/>
      <c r="E6" s="88"/>
      <c r="F6" s="88"/>
    </row>
    <row r="7" spans="1:13">
      <c r="A7" s="502" t="s">
        <v>325</v>
      </c>
      <c r="B7" s="502"/>
      <c r="C7" s="502"/>
      <c r="D7" s="502"/>
      <c r="E7" s="502"/>
      <c r="F7" s="502"/>
      <c r="G7" s="502"/>
      <c r="H7" s="502"/>
      <c r="I7" s="502"/>
      <c r="J7" s="502"/>
      <c r="K7" s="502"/>
      <c r="L7" s="502"/>
      <c r="M7" s="78"/>
    </row>
    <row r="8" spans="1:13">
      <c r="A8" s="130"/>
      <c r="B8" s="553" t="s">
        <v>104</v>
      </c>
      <c r="C8" s="553"/>
      <c r="D8" s="553" t="s">
        <v>105</v>
      </c>
      <c r="E8" s="553"/>
      <c r="F8" s="553" t="s">
        <v>106</v>
      </c>
      <c r="G8" s="553"/>
    </row>
    <row r="9" spans="1:13" ht="75">
      <c r="A9" s="131" t="s">
        <v>279</v>
      </c>
      <c r="B9" s="20" t="s">
        <v>278</v>
      </c>
      <c r="C9" s="167" t="s">
        <v>440</v>
      </c>
      <c r="D9" s="20" t="s">
        <v>278</v>
      </c>
      <c r="E9" s="167" t="s">
        <v>440</v>
      </c>
      <c r="F9" s="20" t="s">
        <v>278</v>
      </c>
      <c r="G9" s="167" t="s">
        <v>440</v>
      </c>
    </row>
    <row r="10" spans="1:13">
      <c r="A10" s="29" t="s">
        <v>277</v>
      </c>
      <c r="B10" s="28" t="s">
        <v>460</v>
      </c>
      <c r="C10" s="636"/>
      <c r="D10" s="28" t="s">
        <v>462</v>
      </c>
      <c r="E10" s="636"/>
      <c r="F10" s="28" t="s">
        <v>464</v>
      </c>
      <c r="G10" s="636"/>
    </row>
    <row r="11" spans="1:13">
      <c r="A11" s="30" t="s">
        <v>276</v>
      </c>
      <c r="B11" s="25">
        <v>63000</v>
      </c>
      <c r="C11" s="637"/>
      <c r="D11" s="25" t="s">
        <v>507</v>
      </c>
      <c r="E11" s="637"/>
      <c r="F11" s="25" t="s">
        <v>510</v>
      </c>
      <c r="G11" s="637"/>
    </row>
    <row r="12" spans="1:13">
      <c r="A12" s="30" t="s">
        <v>275</v>
      </c>
      <c r="B12" s="26" t="s">
        <v>504</v>
      </c>
      <c r="C12" s="637"/>
      <c r="D12" s="26" t="s">
        <v>508</v>
      </c>
      <c r="E12" s="637"/>
      <c r="F12" s="26" t="s">
        <v>511</v>
      </c>
      <c r="G12" s="637"/>
    </row>
    <row r="13" spans="1:13">
      <c r="A13" s="30" t="s">
        <v>274</v>
      </c>
      <c r="B13" s="26" t="s">
        <v>502</v>
      </c>
      <c r="C13" s="637"/>
      <c r="D13" s="26" t="s">
        <v>465</v>
      </c>
      <c r="E13" s="637"/>
      <c r="F13" s="26" t="s">
        <v>503</v>
      </c>
      <c r="G13" s="637"/>
    </row>
    <row r="14" spans="1:13">
      <c r="A14" s="30" t="s">
        <v>273</v>
      </c>
      <c r="B14" s="26" t="s">
        <v>505</v>
      </c>
      <c r="C14" s="637"/>
      <c r="D14" s="26" t="s">
        <v>461</v>
      </c>
      <c r="E14" s="637"/>
      <c r="F14" s="26" t="s">
        <v>463</v>
      </c>
      <c r="G14" s="637"/>
    </row>
    <row r="15" spans="1:13">
      <c r="A15" s="30" t="s">
        <v>272</v>
      </c>
      <c r="B15" s="26" t="s">
        <v>502</v>
      </c>
      <c r="C15" s="637"/>
      <c r="D15" s="26" t="s">
        <v>465</v>
      </c>
      <c r="E15" s="637"/>
      <c r="F15" s="26" t="s">
        <v>503</v>
      </c>
      <c r="G15" s="637"/>
    </row>
    <row r="16" spans="1:13">
      <c r="A16" s="93" t="s">
        <v>401</v>
      </c>
      <c r="B16" s="26" t="s">
        <v>506</v>
      </c>
      <c r="C16" s="637"/>
      <c r="D16" s="26" t="s">
        <v>509</v>
      </c>
      <c r="E16" s="637"/>
      <c r="F16" s="26" t="s">
        <v>512</v>
      </c>
      <c r="G16" s="637"/>
    </row>
    <row r="17" spans="1:7">
      <c r="A17" s="30" t="s">
        <v>271</v>
      </c>
      <c r="B17" s="26" t="s">
        <v>86</v>
      </c>
      <c r="C17" s="637"/>
      <c r="D17" s="25" t="s">
        <v>86</v>
      </c>
      <c r="E17" s="637"/>
      <c r="F17" s="25" t="s">
        <v>86</v>
      </c>
      <c r="G17" s="637"/>
    </row>
    <row r="18" spans="1:7">
      <c r="A18" s="30" t="s">
        <v>270</v>
      </c>
      <c r="B18" s="26" t="s">
        <v>331</v>
      </c>
      <c r="C18" s="638"/>
      <c r="D18" s="26" t="s">
        <v>331</v>
      </c>
      <c r="E18" s="638"/>
      <c r="F18" s="26" t="s">
        <v>331</v>
      </c>
      <c r="G18" s="638"/>
    </row>
    <row r="20" spans="1:7">
      <c r="A20" s="502" t="s">
        <v>113</v>
      </c>
      <c r="B20" s="502"/>
      <c r="C20" s="502"/>
      <c r="D20" s="502"/>
      <c r="E20" s="502"/>
    </row>
  </sheetData>
  <sheetProtection algorithmName="SHA-512" hashValue="qbLkt5jNCyhzO6pHbqMw7ZADqkX4AYjAVeFGzng5dSrshTSiPSlVpRHBWdX1ptO6bsAcp3INLu2FrBAfnLY92w==" saltValue="3uNFJyu9gyIA0CbVyWhwww==" spinCount="100000" sheet="1" objects="1" scenarios="1"/>
  <mergeCells count="12">
    <mergeCell ref="A20:E20"/>
    <mergeCell ref="A1:J1"/>
    <mergeCell ref="A2:I2"/>
    <mergeCell ref="A3:I3"/>
    <mergeCell ref="A5:F5"/>
    <mergeCell ref="A7:L7"/>
    <mergeCell ref="B8:C8"/>
    <mergeCell ref="D8:E8"/>
    <mergeCell ref="F8:G8"/>
    <mergeCell ref="G10:G18"/>
    <mergeCell ref="E10:E18"/>
    <mergeCell ref="C10:C18"/>
  </mergeCells>
  <phoneticPr fontId="1" type="noConversion"/>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M15"/>
  <sheetViews>
    <sheetView zoomScale="85" zoomScaleNormal="85" workbookViewId="0">
      <selection activeCell="H17" sqref="H17"/>
    </sheetView>
  </sheetViews>
  <sheetFormatPr defaultRowHeight="15.75"/>
  <cols>
    <col min="1" max="1" width="14.5703125" style="24" bestFit="1" customWidth="1"/>
    <col min="2" max="2" width="16.140625" style="24" bestFit="1" customWidth="1"/>
    <col min="3" max="3" width="26.28515625" style="24" customWidth="1"/>
    <col min="4" max="4" width="16.140625" style="24" bestFit="1" customWidth="1"/>
    <col min="5" max="5" width="26.28515625" style="24" customWidth="1"/>
    <col min="6" max="6" width="16.85546875" style="24" bestFit="1" customWidth="1"/>
    <col min="7" max="8" width="9.140625" style="24"/>
    <col min="9" max="9" width="35" style="24" customWidth="1"/>
    <col min="10" max="16384" width="9.140625" style="24"/>
  </cols>
  <sheetData>
    <row r="1" spans="1:13" s="127" customFormat="1" ht="18">
      <c r="A1" s="501" t="s">
        <v>324</v>
      </c>
      <c r="B1" s="501"/>
      <c r="C1" s="501"/>
      <c r="D1" s="501"/>
      <c r="E1" s="501"/>
      <c r="F1" s="501"/>
      <c r="G1" s="501"/>
      <c r="H1" s="501"/>
      <c r="I1" s="501"/>
      <c r="J1" s="501"/>
    </row>
    <row r="2" spans="1:13">
      <c r="A2" s="502" t="s">
        <v>326</v>
      </c>
      <c r="B2" s="502"/>
      <c r="C2" s="502"/>
      <c r="D2" s="502"/>
      <c r="E2" s="502"/>
      <c r="F2" s="502"/>
      <c r="G2" s="502"/>
      <c r="H2" s="502"/>
      <c r="I2" s="502"/>
    </row>
    <row r="3" spans="1:13">
      <c r="A3" s="502" t="s">
        <v>254</v>
      </c>
      <c r="B3" s="502"/>
      <c r="C3" s="502"/>
      <c r="D3" s="502"/>
      <c r="E3" s="502"/>
      <c r="F3" s="502"/>
      <c r="G3" s="502"/>
      <c r="H3" s="502"/>
      <c r="I3" s="502"/>
    </row>
    <row r="4" spans="1:13">
      <c r="A4" s="89"/>
      <c r="B4" s="89"/>
      <c r="C4" s="89"/>
      <c r="D4" s="89"/>
      <c r="E4" s="89"/>
      <c r="F4" s="89"/>
      <c r="G4" s="89"/>
      <c r="H4" s="89"/>
      <c r="I4" s="89"/>
    </row>
    <row r="5" spans="1:13" s="17" customFormat="1" ht="18">
      <c r="A5" s="501" t="s">
        <v>354</v>
      </c>
      <c r="B5" s="501"/>
      <c r="C5" s="501"/>
      <c r="D5" s="501"/>
      <c r="E5" s="501"/>
      <c r="F5" s="501"/>
    </row>
    <row r="6" spans="1:13" s="17" customFormat="1" ht="18">
      <c r="A6" s="135" t="s">
        <v>384</v>
      </c>
      <c r="B6" s="88"/>
      <c r="C6" s="88"/>
      <c r="D6" s="88"/>
      <c r="E6" s="88"/>
      <c r="F6" s="88"/>
    </row>
    <row r="7" spans="1:13">
      <c r="A7" s="502" t="s">
        <v>325</v>
      </c>
      <c r="B7" s="502"/>
      <c r="C7" s="502"/>
      <c r="D7" s="502"/>
      <c r="E7" s="502"/>
      <c r="F7" s="502"/>
      <c r="G7" s="502"/>
      <c r="H7" s="502"/>
      <c r="I7" s="502"/>
      <c r="J7" s="502"/>
      <c r="K7" s="502"/>
      <c r="L7" s="502"/>
      <c r="M7" s="78"/>
    </row>
    <row r="8" spans="1:13">
      <c r="A8" s="18"/>
      <c r="B8" s="553" t="s">
        <v>104</v>
      </c>
      <c r="C8" s="553"/>
      <c r="D8" s="553" t="s">
        <v>219</v>
      </c>
      <c r="E8" s="553"/>
    </row>
    <row r="9" spans="1:13" ht="75">
      <c r="A9" s="132" t="s">
        <v>108</v>
      </c>
      <c r="B9" s="20" t="s">
        <v>269</v>
      </c>
      <c r="C9" s="167" t="s">
        <v>440</v>
      </c>
      <c r="D9" s="20" t="s">
        <v>268</v>
      </c>
      <c r="E9" s="167" t="s">
        <v>440</v>
      </c>
    </row>
    <row r="10" spans="1:13">
      <c r="A10" s="29" t="s">
        <v>0</v>
      </c>
      <c r="B10" s="92" t="s">
        <v>7</v>
      </c>
      <c r="C10" s="636"/>
      <c r="D10" s="92" t="s">
        <v>7</v>
      </c>
      <c r="E10" s="636"/>
    </row>
    <row r="11" spans="1:13">
      <c r="A11" s="30" t="s">
        <v>210</v>
      </c>
      <c r="B11" s="25" t="s">
        <v>6</v>
      </c>
      <c r="C11" s="637"/>
      <c r="D11" s="25"/>
      <c r="E11" s="637"/>
    </row>
    <row r="12" spans="1:13">
      <c r="A12" s="30" t="s">
        <v>267</v>
      </c>
      <c r="B12" s="26" t="s">
        <v>513</v>
      </c>
      <c r="C12" s="638"/>
      <c r="D12" s="26" t="s">
        <v>513</v>
      </c>
      <c r="E12" s="638"/>
    </row>
    <row r="14" spans="1:13" ht="16.5">
      <c r="A14" s="533" t="s">
        <v>332</v>
      </c>
      <c r="B14" s="533"/>
      <c r="C14" s="533"/>
      <c r="D14" s="533"/>
      <c r="E14" s="533"/>
      <c r="F14" s="533"/>
      <c r="G14" s="533"/>
      <c r="H14" s="533"/>
      <c r="I14" s="533"/>
      <c r="J14" s="533"/>
      <c r="K14" s="533"/>
      <c r="L14" s="533"/>
    </row>
    <row r="15" spans="1:13" ht="16.5">
      <c r="A15" s="533" t="s">
        <v>217</v>
      </c>
      <c r="B15" s="533"/>
      <c r="C15" s="533"/>
      <c r="D15" s="533"/>
      <c r="E15" s="533"/>
      <c r="F15" s="533"/>
      <c r="G15" s="533"/>
      <c r="H15" s="533"/>
      <c r="I15" s="533"/>
      <c r="J15" s="533"/>
      <c r="K15" s="533"/>
      <c r="L15" s="533"/>
    </row>
  </sheetData>
  <sheetProtection algorithmName="SHA-512" hashValue="CW11Zdc8trWmSAQvSUjn7uDCj4Ow2Mg90os+262U5cL7Jg3PdMkkRwDrwr+9qny6R1Ck50Wg4rFl2UcaEvjBVw==" saltValue="a5ttGA+CLpiCGAo3nlA3Ng==" spinCount="100000" sheet="1" objects="1" scenarios="1"/>
  <mergeCells count="11">
    <mergeCell ref="A14:L14"/>
    <mergeCell ref="A15:L15"/>
    <mergeCell ref="A1:J1"/>
    <mergeCell ref="A2:I2"/>
    <mergeCell ref="A3:I3"/>
    <mergeCell ref="A5:F5"/>
    <mergeCell ref="A7:L7"/>
    <mergeCell ref="B8:C8"/>
    <mergeCell ref="D8:E8"/>
    <mergeCell ref="E10:E12"/>
    <mergeCell ref="C10:C12"/>
  </mergeCells>
  <phoneticPr fontId="1" type="noConversion"/>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AZ157"/>
  <sheetViews>
    <sheetView zoomScale="85" zoomScaleNormal="85" workbookViewId="0">
      <selection activeCell="A34" sqref="A34"/>
    </sheetView>
  </sheetViews>
  <sheetFormatPr defaultRowHeight="15.75"/>
  <cols>
    <col min="1" max="1" width="11" style="24" customWidth="1"/>
    <col min="2" max="2" width="10.5703125" style="24" bestFit="1" customWidth="1"/>
    <col min="3" max="3" width="9.140625" style="24"/>
    <col min="4" max="4" width="9.85546875" style="24" bestFit="1" customWidth="1"/>
    <col min="5" max="5" width="10.5703125" style="24" bestFit="1" customWidth="1"/>
    <col min="6" max="6" width="9.7109375" style="24" bestFit="1" customWidth="1"/>
    <col min="7" max="7" width="12.5703125" style="24" bestFit="1" customWidth="1"/>
    <col min="8" max="8" width="15.5703125" style="24" customWidth="1"/>
    <col min="9" max="9" width="47.85546875" style="24" customWidth="1"/>
    <col min="10" max="10" width="13.7109375" style="24" bestFit="1" customWidth="1"/>
    <col min="11" max="16384" width="9.140625" style="24"/>
  </cols>
  <sheetData>
    <row r="1" spans="1:52" s="127" customFormat="1" ht="18">
      <c r="A1" s="501" t="s">
        <v>324</v>
      </c>
      <c r="B1" s="501"/>
      <c r="C1" s="501"/>
      <c r="D1" s="501"/>
      <c r="E1" s="501"/>
      <c r="F1" s="501"/>
      <c r="G1" s="501"/>
      <c r="H1" s="501"/>
      <c r="I1" s="501"/>
      <c r="J1" s="501"/>
    </row>
    <row r="2" spans="1:52">
      <c r="A2" s="502" t="s">
        <v>326</v>
      </c>
      <c r="B2" s="502"/>
      <c r="C2" s="502"/>
      <c r="D2" s="502"/>
      <c r="E2" s="502"/>
      <c r="F2" s="502"/>
      <c r="G2" s="502"/>
      <c r="H2" s="502"/>
      <c r="I2" s="502"/>
    </row>
    <row r="3" spans="1:52">
      <c r="A3" s="502" t="s">
        <v>254</v>
      </c>
      <c r="B3" s="502"/>
      <c r="C3" s="502"/>
      <c r="D3" s="502"/>
      <c r="E3" s="502"/>
      <c r="F3" s="502"/>
      <c r="G3" s="502"/>
      <c r="H3" s="502"/>
      <c r="I3" s="502"/>
    </row>
    <row r="4" spans="1:52">
      <c r="A4" s="89"/>
      <c r="B4" s="89"/>
      <c r="C4" s="89"/>
      <c r="D4" s="89"/>
      <c r="E4" s="89"/>
      <c r="F4" s="89"/>
      <c r="G4" s="89"/>
      <c r="H4" s="89"/>
      <c r="I4" s="89"/>
    </row>
    <row r="5" spans="1:52" s="17" customFormat="1" ht="18">
      <c r="A5" s="501" t="s">
        <v>330</v>
      </c>
      <c r="B5" s="501"/>
      <c r="C5" s="501"/>
      <c r="D5" s="501"/>
      <c r="E5" s="501"/>
      <c r="F5" s="501"/>
      <c r="G5" s="501"/>
      <c r="H5" s="501"/>
      <c r="I5" s="501"/>
      <c r="J5" s="501"/>
    </row>
    <row r="6" spans="1:52">
      <c r="A6" s="502" t="s">
        <v>222</v>
      </c>
      <c r="B6" s="502"/>
      <c r="C6" s="502"/>
      <c r="D6" s="502"/>
      <c r="E6" s="502"/>
      <c r="F6" s="502"/>
      <c r="G6" s="502"/>
      <c r="H6" s="502"/>
      <c r="I6" s="502"/>
      <c r="J6" s="502"/>
      <c r="K6" s="502"/>
      <c r="L6" s="502"/>
      <c r="S6" s="502"/>
      <c r="T6" s="502"/>
      <c r="U6" s="502"/>
      <c r="V6" s="502"/>
      <c r="AC6" s="502"/>
      <c r="AD6" s="502"/>
      <c r="AE6" s="502"/>
      <c r="AF6" s="502"/>
      <c r="AM6" s="502"/>
      <c r="AN6" s="502"/>
      <c r="AO6" s="502"/>
      <c r="AP6" s="502"/>
      <c r="AW6" s="502"/>
      <c r="AX6" s="502"/>
      <c r="AY6" s="502"/>
      <c r="AZ6" s="502"/>
    </row>
    <row r="8" spans="1:52" ht="16.5" thickBot="1">
      <c r="A8" s="502" t="s">
        <v>126</v>
      </c>
      <c r="B8" s="502"/>
      <c r="C8" s="502"/>
      <c r="D8" s="502"/>
      <c r="E8" s="502"/>
      <c r="F8" s="502"/>
      <c r="G8" s="502"/>
      <c r="H8" s="502"/>
      <c r="I8" s="502"/>
      <c r="J8" s="502"/>
    </row>
    <row r="9" spans="1:52" ht="16.5" thickBot="1">
      <c r="A9" s="538" t="s">
        <v>212</v>
      </c>
      <c r="B9" s="539"/>
      <c r="C9" s="539"/>
      <c r="D9" s="539"/>
      <c r="E9" s="539"/>
      <c r="F9" s="539"/>
      <c r="G9" s="539"/>
      <c r="H9" s="540"/>
      <c r="I9" s="35"/>
    </row>
    <row r="10" spans="1:52" ht="31.5">
      <c r="A10" s="541" t="s">
        <v>116</v>
      </c>
      <c r="B10" s="542"/>
      <c r="C10" s="542"/>
      <c r="D10" s="543"/>
      <c r="E10" s="544" t="s">
        <v>119</v>
      </c>
      <c r="F10" s="542"/>
      <c r="G10" s="542"/>
      <c r="H10" s="545"/>
      <c r="I10" s="97" t="s">
        <v>470</v>
      </c>
    </row>
    <row r="11" spans="1:52" ht="47.25">
      <c r="A11" s="98" t="s">
        <v>120</v>
      </c>
      <c r="B11" s="99" t="s">
        <v>121</v>
      </c>
      <c r="C11" s="99" t="s">
        <v>122</v>
      </c>
      <c r="D11" s="99" t="s">
        <v>110</v>
      </c>
      <c r="E11" s="100" t="s">
        <v>110</v>
      </c>
      <c r="F11" s="99" t="s">
        <v>122</v>
      </c>
      <c r="G11" s="99" t="s">
        <v>121</v>
      </c>
      <c r="H11" s="101" t="s">
        <v>120</v>
      </c>
      <c r="I11" s="102" t="s">
        <v>440</v>
      </c>
    </row>
    <row r="12" spans="1:52">
      <c r="A12" s="160" t="s">
        <v>553</v>
      </c>
      <c r="B12" s="161" t="s">
        <v>99</v>
      </c>
      <c r="C12" s="161">
        <v>5000</v>
      </c>
      <c r="D12" s="214" t="s">
        <v>540</v>
      </c>
      <c r="E12" s="156"/>
      <c r="F12" s="158"/>
      <c r="G12" s="158"/>
      <c r="H12" s="166"/>
      <c r="I12" s="683"/>
    </row>
    <row r="13" spans="1:52">
      <c r="A13" s="190" t="s">
        <v>552</v>
      </c>
      <c r="B13" s="161" t="s">
        <v>99</v>
      </c>
      <c r="C13" s="191">
        <v>30000</v>
      </c>
      <c r="D13" s="214" t="s">
        <v>540</v>
      </c>
      <c r="E13" s="156"/>
      <c r="F13" s="158"/>
      <c r="G13" s="158"/>
      <c r="H13" s="166"/>
      <c r="I13" s="684"/>
    </row>
    <row r="14" spans="1:52">
      <c r="A14" s="160" t="s">
        <v>554</v>
      </c>
      <c r="B14" s="161" t="s">
        <v>99</v>
      </c>
      <c r="C14" s="191">
        <v>30000</v>
      </c>
      <c r="D14" s="214" t="s">
        <v>541</v>
      </c>
      <c r="E14" s="156"/>
      <c r="F14" s="158"/>
      <c r="G14" s="158"/>
      <c r="H14" s="166"/>
      <c r="I14" s="684"/>
    </row>
    <row r="15" spans="1:52">
      <c r="A15" s="160" t="s">
        <v>555</v>
      </c>
      <c r="B15" s="161" t="s">
        <v>99</v>
      </c>
      <c r="C15" s="191">
        <v>30000</v>
      </c>
      <c r="D15" s="214" t="s">
        <v>541</v>
      </c>
      <c r="E15" s="156"/>
      <c r="F15" s="158"/>
      <c r="G15" s="158"/>
      <c r="H15" s="166"/>
      <c r="I15" s="684"/>
    </row>
    <row r="16" spans="1:52">
      <c r="A16" s="160" t="s">
        <v>580</v>
      </c>
      <c r="B16" s="161" t="s">
        <v>99</v>
      </c>
      <c r="C16" s="161" t="s">
        <v>473</v>
      </c>
      <c r="D16" s="214" t="s">
        <v>542</v>
      </c>
      <c r="E16" s="156"/>
      <c r="F16" s="158"/>
      <c r="G16" s="158"/>
      <c r="H16" s="166"/>
      <c r="I16" s="684"/>
    </row>
    <row r="17" spans="1:9">
      <c r="A17" s="160" t="s">
        <v>579</v>
      </c>
      <c r="B17" s="161" t="s">
        <v>99</v>
      </c>
      <c r="C17" s="161" t="s">
        <v>471</v>
      </c>
      <c r="D17" s="214" t="s">
        <v>542</v>
      </c>
      <c r="E17" s="156"/>
      <c r="F17" s="158"/>
      <c r="G17" s="158"/>
      <c r="H17" s="166"/>
      <c r="I17" s="684"/>
    </row>
    <row r="18" spans="1:9">
      <c r="A18" s="160" t="s">
        <v>578</v>
      </c>
      <c r="B18" s="161" t="s">
        <v>99</v>
      </c>
      <c r="C18" s="161" t="s">
        <v>143</v>
      </c>
      <c r="D18" s="214" t="s">
        <v>542</v>
      </c>
      <c r="E18" s="156"/>
      <c r="F18" s="158"/>
      <c r="G18" s="158"/>
      <c r="H18" s="166"/>
      <c r="I18" s="684"/>
    </row>
    <row r="19" spans="1:9">
      <c r="A19" s="160" t="s">
        <v>577</v>
      </c>
      <c r="B19" s="161" t="s">
        <v>99</v>
      </c>
      <c r="C19" s="161" t="s">
        <v>475</v>
      </c>
      <c r="D19" s="214" t="s">
        <v>542</v>
      </c>
      <c r="E19" s="156"/>
      <c r="F19" s="158"/>
      <c r="G19" s="158"/>
      <c r="H19" s="166"/>
      <c r="I19" s="684"/>
    </row>
    <row r="20" spans="1:9">
      <c r="A20" s="160" t="s">
        <v>576</v>
      </c>
      <c r="B20" s="161" t="s">
        <v>99</v>
      </c>
      <c r="C20" s="161" t="s">
        <v>468</v>
      </c>
      <c r="D20" s="214" t="s">
        <v>543</v>
      </c>
      <c r="E20" s="156"/>
      <c r="F20" s="158"/>
      <c r="G20" s="158"/>
      <c r="H20" s="166"/>
      <c r="I20" s="684"/>
    </row>
    <row r="21" spans="1:9">
      <c r="A21" s="160" t="s">
        <v>575</v>
      </c>
      <c r="B21" s="161" t="s">
        <v>99</v>
      </c>
      <c r="C21" s="161" t="s">
        <v>143</v>
      </c>
      <c r="D21" s="214" t="s">
        <v>543</v>
      </c>
      <c r="E21" s="156"/>
      <c r="F21" s="158"/>
      <c r="G21" s="158"/>
      <c r="H21" s="166"/>
      <c r="I21" s="684"/>
    </row>
    <row r="22" spans="1:9">
      <c r="A22" s="160" t="s">
        <v>574</v>
      </c>
      <c r="B22" s="161" t="s">
        <v>99</v>
      </c>
      <c r="C22" s="161" t="s">
        <v>468</v>
      </c>
      <c r="D22" s="214" t="s">
        <v>543</v>
      </c>
      <c r="E22" s="156"/>
      <c r="F22" s="158"/>
      <c r="G22" s="158"/>
      <c r="H22" s="166"/>
      <c r="I22" s="684"/>
    </row>
    <row r="23" spans="1:9">
      <c r="A23" s="160" t="s">
        <v>573</v>
      </c>
      <c r="B23" s="161" t="s">
        <v>99</v>
      </c>
      <c r="C23" s="161" t="s">
        <v>123</v>
      </c>
      <c r="D23" s="214" t="s">
        <v>543</v>
      </c>
      <c r="E23" s="156"/>
      <c r="F23" s="158"/>
      <c r="G23" s="158"/>
      <c r="H23" s="166"/>
      <c r="I23" s="684"/>
    </row>
    <row r="24" spans="1:9">
      <c r="A24" s="160" t="s">
        <v>572</v>
      </c>
      <c r="B24" s="161" t="s">
        <v>99</v>
      </c>
      <c r="C24" s="161" t="s">
        <v>143</v>
      </c>
      <c r="D24" s="214" t="s">
        <v>543</v>
      </c>
      <c r="E24" s="156"/>
      <c r="F24" s="158"/>
      <c r="G24" s="158"/>
      <c r="H24" s="166"/>
      <c r="I24" s="684"/>
    </row>
    <row r="25" spans="1:9">
      <c r="A25" s="160" t="s">
        <v>476</v>
      </c>
      <c r="B25" s="161" t="s">
        <v>99</v>
      </c>
      <c r="C25" s="161" t="s">
        <v>93</v>
      </c>
      <c r="D25" s="214" t="s">
        <v>543</v>
      </c>
      <c r="E25" s="156"/>
      <c r="F25" s="158"/>
      <c r="G25" s="158"/>
      <c r="H25" s="166"/>
      <c r="I25" s="684"/>
    </row>
    <row r="26" spans="1:9">
      <c r="A26" s="160" t="s">
        <v>571</v>
      </c>
      <c r="B26" s="161" t="s">
        <v>99</v>
      </c>
      <c r="C26" s="161" t="s">
        <v>474</v>
      </c>
      <c r="D26" s="214" t="s">
        <v>463</v>
      </c>
      <c r="E26" s="156"/>
      <c r="F26" s="158"/>
      <c r="G26" s="158"/>
      <c r="H26" s="166"/>
      <c r="I26" s="684"/>
    </row>
    <row r="27" spans="1:9">
      <c r="A27" s="160" t="s">
        <v>570</v>
      </c>
      <c r="B27" s="161" t="s">
        <v>99</v>
      </c>
      <c r="C27" s="161" t="s">
        <v>471</v>
      </c>
      <c r="D27" s="214" t="s">
        <v>463</v>
      </c>
      <c r="E27" s="156"/>
      <c r="F27" s="158"/>
      <c r="G27" s="158"/>
      <c r="H27" s="166"/>
      <c r="I27" s="684"/>
    </row>
    <row r="28" spans="1:9">
      <c r="A28" s="160" t="s">
        <v>569</v>
      </c>
      <c r="B28" s="161" t="s">
        <v>99</v>
      </c>
      <c r="C28" s="161" t="s">
        <v>93</v>
      </c>
      <c r="D28" s="214" t="s">
        <v>463</v>
      </c>
      <c r="E28" s="156"/>
      <c r="F28" s="158"/>
      <c r="G28" s="158"/>
      <c r="H28" s="166"/>
      <c r="I28" s="684"/>
    </row>
    <row r="29" spans="1:9">
      <c r="A29" s="160" t="s">
        <v>568</v>
      </c>
      <c r="B29" s="161" t="s">
        <v>99</v>
      </c>
      <c r="C29" s="161" t="s">
        <v>471</v>
      </c>
      <c r="D29" s="214" t="s">
        <v>463</v>
      </c>
      <c r="E29" s="156"/>
      <c r="F29" s="158"/>
      <c r="G29" s="158"/>
      <c r="H29" s="166"/>
      <c r="I29" s="684"/>
    </row>
    <row r="30" spans="1:9">
      <c r="A30" s="160" t="s">
        <v>567</v>
      </c>
      <c r="B30" s="161" t="s">
        <v>99</v>
      </c>
      <c r="C30" s="161" t="s">
        <v>143</v>
      </c>
      <c r="D30" s="214" t="s">
        <v>463</v>
      </c>
      <c r="E30" s="156"/>
      <c r="F30" s="158"/>
      <c r="G30" s="158"/>
      <c r="H30" s="166"/>
      <c r="I30" s="684"/>
    </row>
    <row r="31" spans="1:9">
      <c r="A31" s="160" t="s">
        <v>566</v>
      </c>
      <c r="B31" s="161" t="s">
        <v>99</v>
      </c>
      <c r="C31" s="161" t="s">
        <v>143</v>
      </c>
      <c r="D31" s="214" t="s">
        <v>463</v>
      </c>
      <c r="E31" s="156"/>
      <c r="F31" s="158"/>
      <c r="G31" s="158"/>
      <c r="H31" s="166"/>
      <c r="I31" s="684"/>
    </row>
    <row r="32" spans="1:9">
      <c r="A32" s="160" t="s">
        <v>565</v>
      </c>
      <c r="B32" s="161" t="s">
        <v>99</v>
      </c>
      <c r="C32" s="161" t="s">
        <v>471</v>
      </c>
      <c r="D32" s="214" t="s">
        <v>463</v>
      </c>
      <c r="E32" s="156"/>
      <c r="F32" s="158"/>
      <c r="G32" s="158"/>
      <c r="H32" s="166"/>
      <c r="I32" s="684"/>
    </row>
    <row r="33" spans="1:9">
      <c r="A33" s="160" t="s">
        <v>564</v>
      </c>
      <c r="B33" s="161" t="s">
        <v>99</v>
      </c>
      <c r="C33" s="161" t="s">
        <v>468</v>
      </c>
      <c r="D33" s="214" t="s">
        <v>463</v>
      </c>
      <c r="E33" s="156"/>
      <c r="F33" s="158"/>
      <c r="G33" s="158"/>
      <c r="H33" s="166"/>
      <c r="I33" s="684"/>
    </row>
    <row r="34" spans="1:9">
      <c r="A34" s="160" t="s">
        <v>563</v>
      </c>
      <c r="B34" s="161" t="s">
        <v>99</v>
      </c>
      <c r="C34" s="161" t="s">
        <v>472</v>
      </c>
      <c r="D34" s="214" t="s">
        <v>463</v>
      </c>
      <c r="E34" s="156"/>
      <c r="F34" s="158"/>
      <c r="G34" s="158"/>
      <c r="H34" s="166"/>
      <c r="I34" s="684"/>
    </row>
    <row r="35" spans="1:9">
      <c r="A35" s="160" t="s">
        <v>562</v>
      </c>
      <c r="B35" s="161" t="s">
        <v>99</v>
      </c>
      <c r="C35" s="161" t="s">
        <v>473</v>
      </c>
      <c r="D35" s="214" t="s">
        <v>463</v>
      </c>
      <c r="E35" s="156"/>
      <c r="F35" s="158"/>
      <c r="G35" s="158"/>
      <c r="H35" s="166"/>
      <c r="I35" s="684"/>
    </row>
    <row r="36" spans="1:9">
      <c r="A36" s="160" t="s">
        <v>561</v>
      </c>
      <c r="B36" s="161" t="s">
        <v>99</v>
      </c>
      <c r="C36" s="161" t="s">
        <v>468</v>
      </c>
      <c r="D36" s="214" t="s">
        <v>544</v>
      </c>
      <c r="E36" s="156"/>
      <c r="F36" s="158"/>
      <c r="G36" s="158"/>
      <c r="H36" s="166"/>
      <c r="I36" s="684"/>
    </row>
    <row r="37" spans="1:9">
      <c r="A37" s="160" t="s">
        <v>560</v>
      </c>
      <c r="B37" s="161" t="s">
        <v>99</v>
      </c>
      <c r="C37" s="191" t="s">
        <v>473</v>
      </c>
      <c r="D37" s="214" t="s">
        <v>544</v>
      </c>
      <c r="E37" s="156"/>
      <c r="F37" s="158"/>
      <c r="G37" s="158"/>
      <c r="H37" s="166"/>
      <c r="I37" s="684"/>
    </row>
    <row r="38" spans="1:9">
      <c r="A38" s="160" t="s">
        <v>559</v>
      </c>
      <c r="B38" s="161" t="s">
        <v>99</v>
      </c>
      <c r="C38" s="161" t="s">
        <v>473</v>
      </c>
      <c r="D38" s="214" t="s">
        <v>544</v>
      </c>
      <c r="E38" s="156"/>
      <c r="F38" s="158"/>
      <c r="G38" s="158"/>
      <c r="H38" s="166"/>
      <c r="I38" s="684"/>
    </row>
    <row r="39" spans="1:9">
      <c r="A39" s="160" t="s">
        <v>558</v>
      </c>
      <c r="B39" s="161" t="s">
        <v>99</v>
      </c>
      <c r="C39" s="161" t="s">
        <v>473</v>
      </c>
      <c r="D39" s="214" t="s">
        <v>544</v>
      </c>
      <c r="E39" s="156"/>
      <c r="F39" s="158"/>
      <c r="G39" s="158"/>
      <c r="H39" s="166"/>
      <c r="I39" s="684"/>
    </row>
    <row r="40" spans="1:9">
      <c r="A40" s="160" t="s">
        <v>557</v>
      </c>
      <c r="B40" s="161" t="s">
        <v>99</v>
      </c>
      <c r="C40" s="161" t="s">
        <v>474</v>
      </c>
      <c r="D40" s="214" t="s">
        <v>544</v>
      </c>
      <c r="E40" s="156"/>
      <c r="F40" s="158"/>
      <c r="G40" s="158"/>
      <c r="H40" s="166"/>
      <c r="I40" s="684"/>
    </row>
    <row r="41" spans="1:9">
      <c r="A41" s="160" t="s">
        <v>556</v>
      </c>
      <c r="B41" s="161" t="s">
        <v>99</v>
      </c>
      <c r="C41" s="161" t="s">
        <v>123</v>
      </c>
      <c r="D41" s="214" t="s">
        <v>544</v>
      </c>
      <c r="E41" s="156"/>
      <c r="F41" s="158"/>
      <c r="G41" s="158"/>
      <c r="H41" s="166"/>
      <c r="I41" s="684"/>
    </row>
    <row r="42" spans="1:9">
      <c r="A42" s="160"/>
      <c r="B42" s="161"/>
      <c r="C42" s="161"/>
      <c r="D42" s="177"/>
      <c r="E42" s="215" t="s">
        <v>503</v>
      </c>
      <c r="F42" s="158" t="s">
        <v>473</v>
      </c>
      <c r="G42" s="158" t="s">
        <v>99</v>
      </c>
      <c r="H42" s="166" t="s">
        <v>581</v>
      </c>
      <c r="I42" s="684"/>
    </row>
    <row r="43" spans="1:9">
      <c r="A43" s="160"/>
      <c r="B43" s="161"/>
      <c r="C43" s="161"/>
      <c r="D43" s="177"/>
      <c r="E43" s="215" t="s">
        <v>503</v>
      </c>
      <c r="F43" s="158" t="s">
        <v>474</v>
      </c>
      <c r="G43" s="158" t="s">
        <v>99</v>
      </c>
      <c r="H43" s="166" t="s">
        <v>582</v>
      </c>
      <c r="I43" s="684"/>
    </row>
    <row r="44" spans="1:9">
      <c r="A44" s="160"/>
      <c r="B44" s="161"/>
      <c r="C44" s="161"/>
      <c r="D44" s="177"/>
      <c r="E44" s="215" t="s">
        <v>503</v>
      </c>
      <c r="F44" s="158" t="s">
        <v>475</v>
      </c>
      <c r="G44" s="158" t="s">
        <v>99</v>
      </c>
      <c r="H44" s="166" t="s">
        <v>583</v>
      </c>
      <c r="I44" s="684"/>
    </row>
    <row r="45" spans="1:9">
      <c r="A45" s="160"/>
      <c r="B45" s="161"/>
      <c r="C45" s="161"/>
      <c r="D45" s="177"/>
      <c r="E45" s="215" t="s">
        <v>503</v>
      </c>
      <c r="F45" s="158" t="s">
        <v>468</v>
      </c>
      <c r="G45" s="158" t="s">
        <v>99</v>
      </c>
      <c r="H45" s="166" t="s">
        <v>584</v>
      </c>
      <c r="I45" s="684"/>
    </row>
    <row r="46" spans="1:9">
      <c r="A46" s="160"/>
      <c r="B46" s="161"/>
      <c r="C46" s="161"/>
      <c r="D46" s="177"/>
      <c r="E46" s="215" t="s">
        <v>503</v>
      </c>
      <c r="F46" s="158" t="s">
        <v>143</v>
      </c>
      <c r="G46" s="158" t="s">
        <v>99</v>
      </c>
      <c r="H46" s="166" t="s">
        <v>585</v>
      </c>
      <c r="I46" s="684"/>
    </row>
    <row r="47" spans="1:9">
      <c r="A47" s="160"/>
      <c r="B47" s="161"/>
      <c r="C47" s="161"/>
      <c r="D47" s="177"/>
      <c r="E47" s="215" t="s">
        <v>545</v>
      </c>
      <c r="F47" s="189" t="s">
        <v>473</v>
      </c>
      <c r="G47" s="158" t="s">
        <v>99</v>
      </c>
      <c r="H47" s="166" t="s">
        <v>586</v>
      </c>
      <c r="I47" s="684"/>
    </row>
    <row r="48" spans="1:9">
      <c r="A48" s="160"/>
      <c r="B48" s="161"/>
      <c r="C48" s="161"/>
      <c r="D48" s="177"/>
      <c r="E48" s="215" t="s">
        <v>545</v>
      </c>
      <c r="F48" s="189" t="s">
        <v>123</v>
      </c>
      <c r="G48" s="158" t="s">
        <v>99</v>
      </c>
      <c r="H48" s="166" t="s">
        <v>587</v>
      </c>
      <c r="I48" s="684"/>
    </row>
    <row r="49" spans="1:9">
      <c r="A49" s="160"/>
      <c r="B49" s="161"/>
      <c r="C49" s="161"/>
      <c r="D49" s="177"/>
      <c r="E49" s="215" t="s">
        <v>545</v>
      </c>
      <c r="F49" s="189" t="s">
        <v>93</v>
      </c>
      <c r="G49" s="158" t="s">
        <v>99</v>
      </c>
      <c r="H49" s="166" t="s">
        <v>588</v>
      </c>
      <c r="I49" s="684"/>
    </row>
    <row r="50" spans="1:9">
      <c r="A50" s="160"/>
      <c r="B50" s="161"/>
      <c r="C50" s="161"/>
      <c r="D50" s="177"/>
      <c r="E50" s="215" t="s">
        <v>545</v>
      </c>
      <c r="F50" s="189" t="s">
        <v>471</v>
      </c>
      <c r="G50" s="158" t="s">
        <v>99</v>
      </c>
      <c r="H50" s="166" t="s">
        <v>589</v>
      </c>
      <c r="I50" s="684"/>
    </row>
    <row r="51" spans="1:9">
      <c r="A51" s="160"/>
      <c r="B51" s="161"/>
      <c r="C51" s="161"/>
      <c r="D51" s="177"/>
      <c r="E51" s="215" t="s">
        <v>545</v>
      </c>
      <c r="F51" s="189" t="s">
        <v>468</v>
      </c>
      <c r="G51" s="158" t="s">
        <v>99</v>
      </c>
      <c r="H51" s="166" t="s">
        <v>590</v>
      </c>
      <c r="I51" s="684"/>
    </row>
    <row r="52" spans="1:9">
      <c r="A52" s="160"/>
      <c r="B52" s="161"/>
      <c r="C52" s="161"/>
      <c r="D52" s="177"/>
      <c r="E52" s="215" t="s">
        <v>546</v>
      </c>
      <c r="F52" s="158" t="s">
        <v>471</v>
      </c>
      <c r="G52" s="158" t="s">
        <v>99</v>
      </c>
      <c r="H52" s="166" t="s">
        <v>591</v>
      </c>
      <c r="I52" s="684"/>
    </row>
    <row r="53" spans="1:9">
      <c r="A53" s="160"/>
      <c r="B53" s="161"/>
      <c r="C53" s="161"/>
      <c r="D53" s="177"/>
      <c r="E53" s="215" t="s">
        <v>546</v>
      </c>
      <c r="F53" s="158" t="s">
        <v>468</v>
      </c>
      <c r="G53" s="158" t="s">
        <v>99</v>
      </c>
      <c r="H53" s="166" t="s">
        <v>592</v>
      </c>
      <c r="I53" s="684"/>
    </row>
    <row r="54" spans="1:9">
      <c r="A54" s="160"/>
      <c r="B54" s="161"/>
      <c r="C54" s="161"/>
      <c r="D54" s="177"/>
      <c r="E54" s="215" t="s">
        <v>546</v>
      </c>
      <c r="F54" s="158" t="s">
        <v>143</v>
      </c>
      <c r="G54" s="158" t="s">
        <v>99</v>
      </c>
      <c r="H54" s="166" t="s">
        <v>593</v>
      </c>
      <c r="I54" s="684"/>
    </row>
    <row r="55" spans="1:9">
      <c r="A55" s="160"/>
      <c r="B55" s="161"/>
      <c r="C55" s="161"/>
      <c r="D55" s="161"/>
      <c r="E55" s="215" t="s">
        <v>546</v>
      </c>
      <c r="F55" s="158" t="s">
        <v>143</v>
      </c>
      <c r="G55" s="158" t="s">
        <v>99</v>
      </c>
      <c r="H55" s="166" t="s">
        <v>594</v>
      </c>
      <c r="I55" s="684"/>
    </row>
    <row r="56" spans="1:9">
      <c r="A56" s="160"/>
      <c r="B56" s="161"/>
      <c r="C56" s="161"/>
      <c r="D56" s="161"/>
      <c r="E56" s="215" t="s">
        <v>546</v>
      </c>
      <c r="F56" s="158" t="s">
        <v>471</v>
      </c>
      <c r="G56" s="158" t="s">
        <v>99</v>
      </c>
      <c r="H56" s="166" t="s">
        <v>595</v>
      </c>
      <c r="I56" s="684"/>
    </row>
    <row r="57" spans="1:9">
      <c r="A57" s="160"/>
      <c r="B57" s="161"/>
      <c r="C57" s="161"/>
      <c r="D57" s="161"/>
      <c r="E57" s="215" t="s">
        <v>546</v>
      </c>
      <c r="F57" s="158" t="s">
        <v>143</v>
      </c>
      <c r="G57" s="158" t="s">
        <v>99</v>
      </c>
      <c r="H57" s="166" t="s">
        <v>596</v>
      </c>
      <c r="I57" s="684"/>
    </row>
    <row r="58" spans="1:9">
      <c r="A58" s="160"/>
      <c r="B58" s="161"/>
      <c r="C58" s="161"/>
      <c r="D58" s="161"/>
      <c r="E58" s="215" t="s">
        <v>547</v>
      </c>
      <c r="F58" s="158" t="s">
        <v>473</v>
      </c>
      <c r="G58" s="158" t="s">
        <v>99</v>
      </c>
      <c r="H58" s="166" t="s">
        <v>597</v>
      </c>
      <c r="I58" s="684"/>
    </row>
    <row r="59" spans="1:9">
      <c r="A59" s="160"/>
      <c r="B59" s="161"/>
      <c r="C59" s="161"/>
      <c r="D59" s="161"/>
      <c r="E59" s="215" t="s">
        <v>547</v>
      </c>
      <c r="F59" s="158" t="s">
        <v>471</v>
      </c>
      <c r="G59" s="158" t="s">
        <v>99</v>
      </c>
      <c r="H59" s="166" t="s">
        <v>598</v>
      </c>
      <c r="I59" s="684"/>
    </row>
    <row r="60" spans="1:9">
      <c r="A60" s="160"/>
      <c r="B60" s="161"/>
      <c r="C60" s="161"/>
      <c r="D60" s="161"/>
      <c r="E60" s="215" t="s">
        <v>548</v>
      </c>
      <c r="F60" s="158" t="s">
        <v>471</v>
      </c>
      <c r="G60" s="158" t="s">
        <v>99</v>
      </c>
      <c r="H60" s="166" t="s">
        <v>599</v>
      </c>
      <c r="I60" s="684"/>
    </row>
    <row r="61" spans="1:9">
      <c r="A61" s="160"/>
      <c r="B61" s="161"/>
      <c r="C61" s="161"/>
      <c r="D61" s="161"/>
      <c r="E61" s="215" t="s">
        <v>548</v>
      </c>
      <c r="F61" s="158" t="s">
        <v>472</v>
      </c>
      <c r="G61" s="158" t="s">
        <v>99</v>
      </c>
      <c r="H61" s="166" t="s">
        <v>600</v>
      </c>
      <c r="I61" s="684"/>
    </row>
    <row r="62" spans="1:9">
      <c r="A62" s="160"/>
      <c r="B62" s="161"/>
      <c r="C62" s="161"/>
      <c r="D62" s="161"/>
      <c r="E62" s="215" t="s">
        <v>548</v>
      </c>
      <c r="F62" s="158" t="s">
        <v>143</v>
      </c>
      <c r="G62" s="158" t="s">
        <v>99</v>
      </c>
      <c r="H62" s="166" t="s">
        <v>601</v>
      </c>
      <c r="I62" s="684"/>
    </row>
    <row r="63" spans="1:9">
      <c r="A63" s="160"/>
      <c r="B63" s="161"/>
      <c r="C63" s="161"/>
      <c r="D63" s="161"/>
      <c r="E63" s="215" t="s">
        <v>549</v>
      </c>
      <c r="F63" s="158" t="s">
        <v>471</v>
      </c>
      <c r="G63" s="158" t="s">
        <v>99</v>
      </c>
      <c r="H63" s="166" t="s">
        <v>602</v>
      </c>
      <c r="I63" s="684"/>
    </row>
    <row r="64" spans="1:9">
      <c r="A64" s="190"/>
      <c r="B64" s="191"/>
      <c r="C64" s="191"/>
      <c r="D64" s="191"/>
      <c r="E64" s="215" t="s">
        <v>549</v>
      </c>
      <c r="F64" s="189" t="s">
        <v>93</v>
      </c>
      <c r="G64" s="189" t="s">
        <v>99</v>
      </c>
      <c r="H64" s="193" t="s">
        <v>603</v>
      </c>
      <c r="I64" s="684"/>
    </row>
    <row r="65" spans="1:10">
      <c r="A65" s="160"/>
      <c r="B65" s="161"/>
      <c r="C65" s="161"/>
      <c r="D65" s="161"/>
      <c r="E65" s="215" t="s">
        <v>550</v>
      </c>
      <c r="F65" s="158" t="s">
        <v>474</v>
      </c>
      <c r="G65" s="158" t="s">
        <v>99</v>
      </c>
      <c r="H65" s="166" t="s">
        <v>604</v>
      </c>
      <c r="I65" s="684"/>
    </row>
    <row r="66" spans="1:10" ht="16.5" thickBot="1">
      <c r="A66" s="559"/>
      <c r="B66" s="560"/>
      <c r="C66" s="560"/>
      <c r="D66" s="561"/>
      <c r="E66" s="216" t="s">
        <v>551</v>
      </c>
      <c r="F66" s="163" t="s">
        <v>468</v>
      </c>
      <c r="G66" s="163" t="s">
        <v>99</v>
      </c>
      <c r="H66" s="165" t="s">
        <v>605</v>
      </c>
      <c r="I66" s="685"/>
    </row>
    <row r="68" spans="1:10" ht="16.5" thickBot="1">
      <c r="A68" s="502" t="s">
        <v>466</v>
      </c>
      <c r="B68" s="502"/>
      <c r="C68" s="502"/>
      <c r="D68" s="502"/>
      <c r="E68" s="502"/>
      <c r="F68" s="502"/>
      <c r="G68" s="502"/>
      <c r="H68" s="502"/>
      <c r="I68" s="502"/>
      <c r="J68" s="502"/>
    </row>
    <row r="69" spans="1:10" ht="16.5" thickBot="1">
      <c r="A69" s="538" t="s">
        <v>212</v>
      </c>
      <c r="B69" s="539"/>
      <c r="C69" s="539"/>
      <c r="D69" s="539"/>
      <c r="E69" s="539"/>
      <c r="F69" s="539"/>
      <c r="G69" s="539"/>
      <c r="H69" s="540"/>
      <c r="J69" s="89"/>
    </row>
    <row r="70" spans="1:10" ht="31.5">
      <c r="A70" s="541" t="s">
        <v>116</v>
      </c>
      <c r="B70" s="542"/>
      <c r="C70" s="542"/>
      <c r="D70" s="543"/>
      <c r="E70" s="544" t="s">
        <v>119</v>
      </c>
      <c r="F70" s="542"/>
      <c r="G70" s="542"/>
      <c r="H70" s="545"/>
      <c r="I70" s="97" t="s">
        <v>469</v>
      </c>
    </row>
    <row r="71" spans="1:10" s="119" customFormat="1" ht="47.25">
      <c r="A71" s="115" t="s">
        <v>127</v>
      </c>
      <c r="B71" s="116" t="s">
        <v>128</v>
      </c>
      <c r="C71" s="116" t="s">
        <v>110</v>
      </c>
      <c r="D71" s="116" t="s">
        <v>129</v>
      </c>
      <c r="E71" s="117" t="s">
        <v>129</v>
      </c>
      <c r="F71" s="116" t="s">
        <v>110</v>
      </c>
      <c r="G71" s="116" t="s">
        <v>128</v>
      </c>
      <c r="H71" s="118" t="s">
        <v>127</v>
      </c>
      <c r="I71" s="102" t="s">
        <v>440</v>
      </c>
    </row>
    <row r="72" spans="1:10" s="119" customFormat="1">
      <c r="A72" s="171">
        <v>2</v>
      </c>
      <c r="B72" s="172">
        <v>35000</v>
      </c>
      <c r="C72" s="211" t="s">
        <v>540</v>
      </c>
      <c r="D72" s="172">
        <v>6</v>
      </c>
      <c r="E72" s="173"/>
      <c r="F72" s="172"/>
      <c r="G72" s="172"/>
      <c r="H72" s="162"/>
      <c r="I72" s="683"/>
    </row>
    <row r="73" spans="1:10" s="119" customFormat="1">
      <c r="A73" s="171">
        <v>2</v>
      </c>
      <c r="B73" s="172">
        <v>60000</v>
      </c>
      <c r="C73" s="211" t="s">
        <v>541</v>
      </c>
      <c r="D73" s="172">
        <v>5</v>
      </c>
      <c r="E73" s="173"/>
      <c r="F73" s="172"/>
      <c r="G73" s="172"/>
      <c r="H73" s="162"/>
      <c r="I73" s="684"/>
    </row>
    <row r="74" spans="1:10" s="119" customFormat="1">
      <c r="A74" s="171">
        <v>4</v>
      </c>
      <c r="B74" s="172">
        <v>120000</v>
      </c>
      <c r="C74" s="211" t="s">
        <v>542</v>
      </c>
      <c r="D74" s="172">
        <v>4</v>
      </c>
      <c r="E74" s="173"/>
      <c r="F74" s="172"/>
      <c r="G74" s="172"/>
      <c r="H74" s="162"/>
      <c r="I74" s="684"/>
    </row>
    <row r="75" spans="1:10" s="119" customFormat="1">
      <c r="A75" s="171">
        <v>6</v>
      </c>
      <c r="B75" s="172">
        <v>85000</v>
      </c>
      <c r="C75" s="211" t="s">
        <v>543</v>
      </c>
      <c r="D75" s="172">
        <v>3</v>
      </c>
      <c r="E75" s="173"/>
      <c r="F75" s="172"/>
      <c r="G75" s="172"/>
      <c r="H75" s="162"/>
      <c r="I75" s="684"/>
    </row>
    <row r="76" spans="1:10" s="119" customFormat="1">
      <c r="A76" s="171">
        <v>10</v>
      </c>
      <c r="B76" s="172">
        <v>245000</v>
      </c>
      <c r="C76" s="211" t="s">
        <v>463</v>
      </c>
      <c r="D76" s="172">
        <v>2</v>
      </c>
      <c r="E76" s="174"/>
      <c r="F76" s="154"/>
      <c r="G76" s="154"/>
      <c r="H76" s="175"/>
      <c r="I76" s="684"/>
    </row>
    <row r="77" spans="1:10" s="119" customFormat="1">
      <c r="A77" s="171">
        <v>6</v>
      </c>
      <c r="B77" s="172">
        <v>145000</v>
      </c>
      <c r="C77" s="211" t="s">
        <v>544</v>
      </c>
      <c r="D77" s="172">
        <v>1</v>
      </c>
      <c r="E77" s="156"/>
      <c r="F77" s="176"/>
      <c r="G77" s="158"/>
      <c r="H77" s="166"/>
      <c r="I77" s="684"/>
    </row>
    <row r="78" spans="1:10" s="119" customFormat="1">
      <c r="A78" s="171"/>
      <c r="B78" s="172"/>
      <c r="C78" s="172"/>
      <c r="D78" s="172"/>
      <c r="E78" s="156">
        <v>1</v>
      </c>
      <c r="F78" s="212" t="s">
        <v>503</v>
      </c>
      <c r="G78" s="158">
        <v>145000</v>
      </c>
      <c r="H78" s="166">
        <v>5</v>
      </c>
      <c r="I78" s="684"/>
    </row>
    <row r="79" spans="1:10" s="119" customFormat="1">
      <c r="A79" s="171"/>
      <c r="B79" s="172"/>
      <c r="C79" s="172"/>
      <c r="D79" s="172"/>
      <c r="E79" s="156">
        <v>2</v>
      </c>
      <c r="F79" s="212" t="s">
        <v>545</v>
      </c>
      <c r="G79" s="158">
        <v>85000</v>
      </c>
      <c r="H79" s="166">
        <v>5</v>
      </c>
      <c r="I79" s="684"/>
    </row>
    <row r="80" spans="1:10" s="119" customFormat="1">
      <c r="A80" s="171"/>
      <c r="B80" s="172"/>
      <c r="C80" s="172"/>
      <c r="D80" s="172"/>
      <c r="E80" s="156">
        <v>3</v>
      </c>
      <c r="F80" s="212" t="s">
        <v>546</v>
      </c>
      <c r="G80" s="158">
        <v>125000</v>
      </c>
      <c r="H80" s="166">
        <v>6</v>
      </c>
      <c r="I80" s="684"/>
    </row>
    <row r="81" spans="1:10">
      <c r="A81" s="103"/>
      <c r="B81" s="104"/>
      <c r="C81" s="120"/>
      <c r="D81" s="104"/>
      <c r="E81" s="156">
        <v>4</v>
      </c>
      <c r="F81" s="212" t="s">
        <v>547</v>
      </c>
      <c r="G81" s="158">
        <v>55000</v>
      </c>
      <c r="H81" s="166">
        <v>2</v>
      </c>
      <c r="I81" s="684"/>
    </row>
    <row r="82" spans="1:10">
      <c r="A82" s="98"/>
      <c r="B82" s="99"/>
      <c r="C82" s="99"/>
      <c r="D82" s="99"/>
      <c r="E82" s="156">
        <v>5</v>
      </c>
      <c r="F82" s="212" t="s">
        <v>548</v>
      </c>
      <c r="G82" s="158">
        <v>85000</v>
      </c>
      <c r="H82" s="166">
        <v>3</v>
      </c>
      <c r="I82" s="684"/>
    </row>
    <row r="83" spans="1:10">
      <c r="A83" s="556"/>
      <c r="B83" s="557"/>
      <c r="C83" s="557"/>
      <c r="D83" s="557"/>
      <c r="E83" s="188">
        <v>6</v>
      </c>
      <c r="F83" s="212" t="s">
        <v>549</v>
      </c>
      <c r="G83" s="189">
        <v>35000</v>
      </c>
      <c r="H83" s="193">
        <v>2</v>
      </c>
      <c r="I83" s="684"/>
    </row>
    <row r="84" spans="1:10">
      <c r="A84" s="556"/>
      <c r="B84" s="557"/>
      <c r="C84" s="557"/>
      <c r="D84" s="557"/>
      <c r="E84" s="156">
        <v>7</v>
      </c>
      <c r="F84" s="212" t="s">
        <v>550</v>
      </c>
      <c r="G84" s="158">
        <v>35000</v>
      </c>
      <c r="H84" s="166">
        <v>1</v>
      </c>
      <c r="I84" s="684"/>
    </row>
    <row r="85" spans="1:10" ht="16.5" thickBot="1">
      <c r="A85" s="562"/>
      <c r="B85" s="563"/>
      <c r="C85" s="563"/>
      <c r="D85" s="564"/>
      <c r="E85" s="164">
        <v>8</v>
      </c>
      <c r="F85" s="213" t="s">
        <v>551</v>
      </c>
      <c r="G85" s="163">
        <v>15000</v>
      </c>
      <c r="H85" s="165">
        <v>1</v>
      </c>
      <c r="I85" s="685"/>
    </row>
    <row r="87" spans="1:10" ht="16.5" thickBot="1">
      <c r="A87" s="502" t="s">
        <v>467</v>
      </c>
      <c r="B87" s="502"/>
      <c r="C87" s="502"/>
      <c r="D87" s="502"/>
      <c r="E87" s="502"/>
      <c r="F87" s="502"/>
      <c r="G87" s="502"/>
      <c r="H87" s="502"/>
      <c r="I87" s="502"/>
      <c r="J87" s="502"/>
    </row>
    <row r="88" spans="1:10" ht="16.5" thickBot="1">
      <c r="A88" s="538" t="s">
        <v>212</v>
      </c>
      <c r="B88" s="539"/>
      <c r="C88" s="539"/>
      <c r="D88" s="539"/>
      <c r="E88" s="539"/>
      <c r="F88" s="539"/>
      <c r="G88" s="539"/>
      <c r="H88" s="540"/>
    </row>
    <row r="89" spans="1:10" ht="31.5">
      <c r="A89" s="567" t="s">
        <v>116</v>
      </c>
      <c r="B89" s="568"/>
      <c r="C89" s="568"/>
      <c r="D89" s="569"/>
      <c r="E89" s="544" t="s">
        <v>119</v>
      </c>
      <c r="F89" s="542"/>
      <c r="G89" s="542"/>
      <c r="H89" s="545"/>
      <c r="I89" s="97" t="s">
        <v>469</v>
      </c>
    </row>
    <row r="90" spans="1:10" ht="47.25">
      <c r="A90" s="570" t="s">
        <v>125</v>
      </c>
      <c r="B90" s="571"/>
      <c r="C90" s="571"/>
      <c r="D90" s="571"/>
      <c r="E90" s="571" t="s">
        <v>125</v>
      </c>
      <c r="F90" s="571"/>
      <c r="G90" s="571"/>
      <c r="H90" s="572"/>
      <c r="I90" s="102" t="s">
        <v>440</v>
      </c>
    </row>
    <row r="91" spans="1:10">
      <c r="A91" s="573" t="s">
        <v>477</v>
      </c>
      <c r="B91" s="557"/>
      <c r="C91" s="557"/>
      <c r="D91" s="639"/>
      <c r="E91" s="573"/>
      <c r="F91" s="557"/>
      <c r="G91" s="557"/>
      <c r="H91" s="639"/>
      <c r="I91" s="686"/>
    </row>
    <row r="92" spans="1:10">
      <c r="A92" s="573" t="s">
        <v>477</v>
      </c>
      <c r="B92" s="557"/>
      <c r="C92" s="557"/>
      <c r="D92" s="639"/>
      <c r="E92" s="156"/>
      <c r="F92" s="158"/>
      <c r="G92" s="158"/>
      <c r="H92" s="166"/>
      <c r="I92" s="687"/>
    </row>
    <row r="93" spans="1:10">
      <c r="A93" s="573" t="s">
        <v>477</v>
      </c>
      <c r="B93" s="557"/>
      <c r="C93" s="557"/>
      <c r="D93" s="639"/>
      <c r="E93" s="202"/>
      <c r="F93" s="199"/>
      <c r="G93" s="199"/>
      <c r="H93" s="203"/>
      <c r="I93" s="687"/>
    </row>
    <row r="94" spans="1:10">
      <c r="A94" s="573" t="s">
        <v>477</v>
      </c>
      <c r="B94" s="557"/>
      <c r="C94" s="557"/>
      <c r="D94" s="639"/>
      <c r="E94" s="202"/>
      <c r="F94" s="199"/>
      <c r="G94" s="199"/>
      <c r="H94" s="203"/>
      <c r="I94" s="687"/>
    </row>
    <row r="95" spans="1:10">
      <c r="A95" s="573" t="s">
        <v>477</v>
      </c>
      <c r="B95" s="557"/>
      <c r="C95" s="557"/>
      <c r="D95" s="639"/>
      <c r="E95" s="156"/>
      <c r="F95" s="158"/>
      <c r="G95" s="158"/>
      <c r="H95" s="166"/>
      <c r="I95" s="687"/>
    </row>
    <row r="96" spans="1:10">
      <c r="A96" s="573" t="s">
        <v>477</v>
      </c>
      <c r="B96" s="557"/>
      <c r="C96" s="557"/>
      <c r="D96" s="639"/>
      <c r="E96" s="156"/>
      <c r="F96" s="158"/>
      <c r="G96" s="158"/>
      <c r="H96" s="166"/>
      <c r="I96" s="687"/>
    </row>
    <row r="97" spans="1:9">
      <c r="A97" s="573" t="s">
        <v>131</v>
      </c>
      <c r="B97" s="557"/>
      <c r="C97" s="557"/>
      <c r="D97" s="639"/>
      <c r="E97" s="156"/>
      <c r="F97" s="158"/>
      <c r="G97" s="158"/>
      <c r="H97" s="166"/>
      <c r="I97" s="687"/>
    </row>
    <row r="98" spans="1:9">
      <c r="A98" s="573">
        <v>8572</v>
      </c>
      <c r="B98" s="557"/>
      <c r="C98" s="557"/>
      <c r="D98" s="639"/>
      <c r="E98" s="156"/>
      <c r="F98" s="158"/>
      <c r="G98" s="158"/>
      <c r="H98" s="166"/>
      <c r="I98" s="687"/>
    </row>
    <row r="99" spans="1:9">
      <c r="A99" s="573">
        <v>1197</v>
      </c>
      <c r="B99" s="557"/>
      <c r="C99" s="557"/>
      <c r="D99" s="639"/>
      <c r="E99" s="156"/>
      <c r="F99" s="158"/>
      <c r="G99" s="158"/>
      <c r="H99" s="166"/>
      <c r="I99" s="687"/>
    </row>
    <row r="100" spans="1:9">
      <c r="A100" s="573">
        <v>1194</v>
      </c>
      <c r="B100" s="557"/>
      <c r="C100" s="557"/>
      <c r="D100" s="639"/>
      <c r="E100" s="156"/>
      <c r="F100" s="158"/>
      <c r="G100" s="158"/>
      <c r="H100" s="166"/>
      <c r="I100" s="687"/>
    </row>
    <row r="101" spans="1:9">
      <c r="A101" s="573">
        <v>7387</v>
      </c>
      <c r="B101" s="557"/>
      <c r="C101" s="557"/>
      <c r="D101" s="639"/>
      <c r="E101" s="156"/>
      <c r="F101" s="158"/>
      <c r="G101" s="158"/>
      <c r="H101" s="166"/>
      <c r="I101" s="687"/>
    </row>
    <row r="102" spans="1:9">
      <c r="A102" s="573">
        <v>8547</v>
      </c>
      <c r="B102" s="557"/>
      <c r="C102" s="557"/>
      <c r="D102" s="639"/>
      <c r="E102" s="156"/>
      <c r="F102" s="158"/>
      <c r="G102" s="158"/>
      <c r="H102" s="166"/>
      <c r="I102" s="687"/>
    </row>
    <row r="103" spans="1:9">
      <c r="A103" s="573">
        <v>7387</v>
      </c>
      <c r="B103" s="557"/>
      <c r="C103" s="557"/>
      <c r="D103" s="639"/>
      <c r="E103" s="156"/>
      <c r="F103" s="158"/>
      <c r="G103" s="158"/>
      <c r="H103" s="166"/>
      <c r="I103" s="687"/>
    </row>
    <row r="104" spans="1:9">
      <c r="A104" s="573">
        <v>3440</v>
      </c>
      <c r="B104" s="557"/>
      <c r="C104" s="557"/>
      <c r="D104" s="639"/>
      <c r="E104" s="156"/>
      <c r="F104" s="158"/>
      <c r="G104" s="158"/>
      <c r="H104" s="166"/>
      <c r="I104" s="687"/>
    </row>
    <row r="105" spans="1:9">
      <c r="A105" s="573">
        <v>7387</v>
      </c>
      <c r="B105" s="557"/>
      <c r="C105" s="557"/>
      <c r="D105" s="639"/>
      <c r="E105" s="156"/>
      <c r="F105" s="158"/>
      <c r="G105" s="158"/>
      <c r="H105" s="166"/>
      <c r="I105" s="687"/>
    </row>
    <row r="106" spans="1:9">
      <c r="A106" s="573">
        <v>7387</v>
      </c>
      <c r="B106" s="557"/>
      <c r="C106" s="557"/>
      <c r="D106" s="639"/>
      <c r="E106" s="156"/>
      <c r="F106" s="158"/>
      <c r="G106" s="158"/>
      <c r="H106" s="166"/>
      <c r="I106" s="687"/>
    </row>
    <row r="107" spans="1:9">
      <c r="A107" s="573">
        <v>7387</v>
      </c>
      <c r="B107" s="557"/>
      <c r="C107" s="557"/>
      <c r="D107" s="639"/>
      <c r="E107" s="156"/>
      <c r="F107" s="158"/>
      <c r="G107" s="158"/>
      <c r="H107" s="166"/>
      <c r="I107" s="687"/>
    </row>
    <row r="108" spans="1:9">
      <c r="A108" s="689" t="s">
        <v>132</v>
      </c>
      <c r="B108" s="557"/>
      <c r="C108" s="557"/>
      <c r="D108" s="639"/>
      <c r="E108" s="156"/>
      <c r="F108" s="158"/>
      <c r="G108" s="158"/>
      <c r="H108" s="166"/>
      <c r="I108" s="687"/>
    </row>
    <row r="109" spans="1:9">
      <c r="A109" s="573">
        <v>8577</v>
      </c>
      <c r="B109" s="557"/>
      <c r="C109" s="557"/>
      <c r="D109" s="639"/>
      <c r="E109" s="156"/>
      <c r="F109" s="158"/>
      <c r="G109" s="158"/>
      <c r="H109" s="166"/>
      <c r="I109" s="687"/>
    </row>
    <row r="110" spans="1:9">
      <c r="A110" s="573">
        <v>3440</v>
      </c>
      <c r="B110" s="557"/>
      <c r="C110" s="557"/>
      <c r="D110" s="639"/>
      <c r="E110" s="156"/>
      <c r="F110" s="158"/>
      <c r="G110" s="158"/>
      <c r="H110" s="166"/>
      <c r="I110" s="687"/>
    </row>
    <row r="111" spans="1:9">
      <c r="A111" s="573">
        <v>7387</v>
      </c>
      <c r="B111" s="557"/>
      <c r="C111" s="557"/>
      <c r="D111" s="639"/>
      <c r="E111" s="156"/>
      <c r="F111" s="158"/>
      <c r="G111" s="158"/>
      <c r="H111" s="166"/>
      <c r="I111" s="687"/>
    </row>
    <row r="112" spans="1:9">
      <c r="A112" s="573">
        <v>7387</v>
      </c>
      <c r="B112" s="557"/>
      <c r="C112" s="557"/>
      <c r="D112" s="639"/>
      <c r="E112" s="156"/>
      <c r="F112" s="158"/>
      <c r="G112" s="158"/>
      <c r="H112" s="166"/>
      <c r="I112" s="687"/>
    </row>
    <row r="113" spans="1:9">
      <c r="A113" s="573">
        <v>7387</v>
      </c>
      <c r="B113" s="557"/>
      <c r="C113" s="557"/>
      <c r="D113" s="639"/>
      <c r="E113" s="156"/>
      <c r="F113" s="158"/>
      <c r="G113" s="158"/>
      <c r="H113" s="166"/>
      <c r="I113" s="687"/>
    </row>
    <row r="114" spans="1:9">
      <c r="A114" s="573">
        <v>7387</v>
      </c>
      <c r="B114" s="557"/>
      <c r="C114" s="557"/>
      <c r="D114" s="639"/>
      <c r="E114" s="156"/>
      <c r="F114" s="158"/>
      <c r="G114" s="158"/>
      <c r="H114" s="166"/>
      <c r="I114" s="687"/>
    </row>
    <row r="115" spans="1:9">
      <c r="A115" s="689" t="s">
        <v>133</v>
      </c>
      <c r="B115" s="557"/>
      <c r="C115" s="557"/>
      <c r="D115" s="639"/>
      <c r="E115" s="156"/>
      <c r="F115" s="158"/>
      <c r="G115" s="158"/>
      <c r="H115" s="166"/>
      <c r="I115" s="687"/>
    </row>
    <row r="116" spans="1:9">
      <c r="A116" s="573">
        <v>1191</v>
      </c>
      <c r="B116" s="557"/>
      <c r="C116" s="557"/>
      <c r="D116" s="639"/>
      <c r="E116" s="156"/>
      <c r="F116" s="158"/>
      <c r="G116" s="158"/>
      <c r="H116" s="166"/>
      <c r="I116" s="687"/>
    </row>
    <row r="117" spans="1:9">
      <c r="A117" s="573">
        <v>7387</v>
      </c>
      <c r="B117" s="557"/>
      <c r="C117" s="557"/>
      <c r="D117" s="639"/>
      <c r="E117" s="156"/>
      <c r="F117" s="158"/>
      <c r="G117" s="158"/>
      <c r="H117" s="166"/>
      <c r="I117" s="687"/>
    </row>
    <row r="118" spans="1:9">
      <c r="A118" s="573">
        <v>7387</v>
      </c>
      <c r="B118" s="557"/>
      <c r="C118" s="557"/>
      <c r="D118" s="639"/>
      <c r="E118" s="156"/>
      <c r="F118" s="158"/>
      <c r="G118" s="158"/>
      <c r="H118" s="166"/>
      <c r="I118" s="687"/>
    </row>
    <row r="119" spans="1:9">
      <c r="A119" s="573">
        <v>7387</v>
      </c>
      <c r="B119" s="557"/>
      <c r="C119" s="557"/>
      <c r="D119" s="639"/>
      <c r="E119" s="156"/>
      <c r="F119" s="158"/>
      <c r="G119" s="158"/>
      <c r="H119" s="166"/>
      <c r="I119" s="687"/>
    </row>
    <row r="120" spans="1:9">
      <c r="A120" s="689" t="s">
        <v>134</v>
      </c>
      <c r="B120" s="557"/>
      <c r="C120" s="557"/>
      <c r="D120" s="639"/>
      <c r="E120" s="156"/>
      <c r="F120" s="158"/>
      <c r="G120" s="158"/>
      <c r="H120" s="166"/>
      <c r="I120" s="687"/>
    </row>
    <row r="121" spans="1:9">
      <c r="A121" s="573">
        <v>7387</v>
      </c>
      <c r="B121" s="557"/>
      <c r="C121" s="557"/>
      <c r="D121" s="639"/>
      <c r="E121" s="156"/>
      <c r="F121" s="158"/>
      <c r="G121" s="158"/>
      <c r="H121" s="166"/>
      <c r="I121" s="687"/>
    </row>
    <row r="122" spans="1:9">
      <c r="A122" s="573">
        <v>7387</v>
      </c>
      <c r="B122" s="557"/>
      <c r="C122" s="557"/>
      <c r="D122" s="639"/>
      <c r="E122" s="156"/>
      <c r="F122" s="158"/>
      <c r="G122" s="158"/>
      <c r="H122" s="166"/>
      <c r="I122" s="687"/>
    </row>
    <row r="123" spans="1:9">
      <c r="A123" s="689" t="s">
        <v>135</v>
      </c>
      <c r="B123" s="557"/>
      <c r="C123" s="557"/>
      <c r="D123" s="639"/>
      <c r="E123" s="156"/>
      <c r="F123" s="158"/>
      <c r="G123" s="158"/>
      <c r="H123" s="166"/>
      <c r="I123" s="687"/>
    </row>
    <row r="124" spans="1:9">
      <c r="A124" s="573">
        <v>7387</v>
      </c>
      <c r="B124" s="557"/>
      <c r="C124" s="557"/>
      <c r="D124" s="639"/>
      <c r="E124" s="156"/>
      <c r="F124" s="158"/>
      <c r="G124" s="158"/>
      <c r="H124" s="166"/>
      <c r="I124" s="687"/>
    </row>
    <row r="125" spans="1:9">
      <c r="A125" s="573">
        <v>7387</v>
      </c>
      <c r="B125" s="557"/>
      <c r="C125" s="557"/>
      <c r="D125" s="639"/>
      <c r="E125" s="156"/>
      <c r="F125" s="158"/>
      <c r="G125" s="158"/>
      <c r="H125" s="166"/>
      <c r="I125" s="687"/>
    </row>
    <row r="126" spans="1:9">
      <c r="A126" s="204"/>
      <c r="B126" s="199"/>
      <c r="C126" s="199"/>
      <c r="D126" s="205"/>
      <c r="E126" s="573" t="s">
        <v>477</v>
      </c>
      <c r="F126" s="557"/>
      <c r="G126" s="557"/>
      <c r="H126" s="639"/>
      <c r="I126" s="687"/>
    </row>
    <row r="127" spans="1:9">
      <c r="A127" s="157"/>
      <c r="B127" s="158"/>
      <c r="C127" s="158"/>
      <c r="D127" s="159"/>
      <c r="E127" s="573" t="s">
        <v>477</v>
      </c>
      <c r="F127" s="557"/>
      <c r="G127" s="557"/>
      <c r="H127" s="639"/>
      <c r="I127" s="687"/>
    </row>
    <row r="128" spans="1:9">
      <c r="A128" s="157"/>
      <c r="B128" s="158"/>
      <c r="C128" s="158"/>
      <c r="D128" s="159"/>
      <c r="E128" s="573" t="s">
        <v>477</v>
      </c>
      <c r="F128" s="557"/>
      <c r="G128" s="557"/>
      <c r="H128" s="639"/>
      <c r="I128" s="687"/>
    </row>
    <row r="129" spans="1:9">
      <c r="A129" s="157"/>
      <c r="B129" s="158"/>
      <c r="C129" s="158"/>
      <c r="D129" s="159"/>
      <c r="E129" s="573" t="s">
        <v>477</v>
      </c>
      <c r="F129" s="557"/>
      <c r="G129" s="557"/>
      <c r="H129" s="639"/>
      <c r="I129" s="687"/>
    </row>
    <row r="130" spans="1:9">
      <c r="A130" s="157"/>
      <c r="B130" s="158"/>
      <c r="C130" s="158"/>
      <c r="D130" s="159"/>
      <c r="E130" s="573" t="s">
        <v>477</v>
      </c>
      <c r="F130" s="557"/>
      <c r="G130" s="557"/>
      <c r="H130" s="639"/>
      <c r="I130" s="687"/>
    </row>
    <row r="131" spans="1:9">
      <c r="A131" s="157"/>
      <c r="B131" s="158"/>
      <c r="C131" s="158"/>
      <c r="D131" s="159"/>
      <c r="E131" s="689" t="s">
        <v>131</v>
      </c>
      <c r="F131" s="557"/>
      <c r="G131" s="557"/>
      <c r="H131" s="639"/>
      <c r="I131" s="687"/>
    </row>
    <row r="132" spans="1:9">
      <c r="A132" s="157"/>
      <c r="B132" s="158"/>
      <c r="C132" s="158"/>
      <c r="D132" s="159"/>
      <c r="E132" s="573">
        <v>7387</v>
      </c>
      <c r="F132" s="557">
        <v>7387</v>
      </c>
      <c r="G132" s="557">
        <v>7387</v>
      </c>
      <c r="H132" s="639">
        <v>7387</v>
      </c>
      <c r="I132" s="687"/>
    </row>
    <row r="133" spans="1:9">
      <c r="A133" s="157"/>
      <c r="B133" s="158"/>
      <c r="C133" s="158"/>
      <c r="D133" s="159"/>
      <c r="E133" s="573">
        <v>1197</v>
      </c>
      <c r="F133" s="557">
        <v>1197</v>
      </c>
      <c r="G133" s="557">
        <v>1197</v>
      </c>
      <c r="H133" s="639">
        <v>1197</v>
      </c>
      <c r="I133" s="687"/>
    </row>
    <row r="134" spans="1:9">
      <c r="A134" s="157"/>
      <c r="B134" s="158"/>
      <c r="C134" s="158"/>
      <c r="D134" s="159"/>
      <c r="E134" s="573">
        <v>3177</v>
      </c>
      <c r="F134" s="557">
        <v>3177</v>
      </c>
      <c r="G134" s="557">
        <v>3177</v>
      </c>
      <c r="H134" s="639">
        <v>3177</v>
      </c>
      <c r="I134" s="687"/>
    </row>
    <row r="135" spans="1:9">
      <c r="A135" s="157"/>
      <c r="B135" s="158"/>
      <c r="C135" s="158"/>
      <c r="D135" s="159"/>
      <c r="E135" s="573">
        <v>7387</v>
      </c>
      <c r="F135" s="557">
        <v>7387</v>
      </c>
      <c r="G135" s="557">
        <v>7387</v>
      </c>
      <c r="H135" s="639">
        <v>7387</v>
      </c>
      <c r="I135" s="687"/>
    </row>
    <row r="136" spans="1:9">
      <c r="A136" s="157"/>
      <c r="B136" s="158"/>
      <c r="C136" s="158"/>
      <c r="D136" s="159"/>
      <c r="E136" s="573">
        <v>7387</v>
      </c>
      <c r="F136" s="557">
        <v>7387</v>
      </c>
      <c r="G136" s="557">
        <v>7387</v>
      </c>
      <c r="H136" s="639">
        <v>7387</v>
      </c>
      <c r="I136" s="687"/>
    </row>
    <row r="137" spans="1:9">
      <c r="A137" s="157"/>
      <c r="B137" s="158"/>
      <c r="C137" s="158"/>
      <c r="D137" s="159"/>
      <c r="E137" s="689" t="s">
        <v>132</v>
      </c>
      <c r="F137" s="557"/>
      <c r="G137" s="557"/>
      <c r="H137" s="639"/>
      <c r="I137" s="687"/>
    </row>
    <row r="138" spans="1:9">
      <c r="A138" s="157"/>
      <c r="B138" s="158"/>
      <c r="C138" s="158"/>
      <c r="D138" s="159"/>
      <c r="E138" s="573">
        <v>7387</v>
      </c>
      <c r="F138" s="557">
        <v>7387</v>
      </c>
      <c r="G138" s="557">
        <v>7387</v>
      </c>
      <c r="H138" s="639">
        <v>7387</v>
      </c>
      <c r="I138" s="687"/>
    </row>
    <row r="139" spans="1:9">
      <c r="A139" s="157"/>
      <c r="B139" s="158"/>
      <c r="C139" s="158"/>
      <c r="D139" s="159"/>
      <c r="E139" s="573">
        <v>1191</v>
      </c>
      <c r="F139" s="557">
        <v>1191</v>
      </c>
      <c r="G139" s="557">
        <v>1191</v>
      </c>
      <c r="H139" s="639">
        <v>1191</v>
      </c>
      <c r="I139" s="687"/>
    </row>
    <row r="140" spans="1:9">
      <c r="A140" s="157"/>
      <c r="B140" s="158"/>
      <c r="C140" s="158"/>
      <c r="D140" s="159"/>
      <c r="E140" s="573">
        <v>7387</v>
      </c>
      <c r="F140" s="557">
        <v>7387</v>
      </c>
      <c r="G140" s="557">
        <v>7387</v>
      </c>
      <c r="H140" s="639">
        <v>7387</v>
      </c>
      <c r="I140" s="687"/>
    </row>
    <row r="141" spans="1:9">
      <c r="A141" s="157"/>
      <c r="B141" s="158"/>
      <c r="C141" s="158"/>
      <c r="D141" s="159"/>
      <c r="E141" s="573">
        <v>7387</v>
      </c>
      <c r="F141" s="557">
        <v>7387</v>
      </c>
      <c r="G141" s="557">
        <v>7387</v>
      </c>
      <c r="H141" s="639">
        <v>7387</v>
      </c>
      <c r="I141" s="687"/>
    </row>
    <row r="142" spans="1:9">
      <c r="A142" s="157"/>
      <c r="B142" s="158"/>
      <c r="C142" s="158"/>
      <c r="D142" s="159"/>
      <c r="E142" s="573">
        <v>7387</v>
      </c>
      <c r="F142" s="557">
        <v>7387</v>
      </c>
      <c r="G142" s="557">
        <v>7387</v>
      </c>
      <c r="H142" s="639">
        <v>7387</v>
      </c>
      <c r="I142" s="687"/>
    </row>
    <row r="143" spans="1:9">
      <c r="A143" s="157"/>
      <c r="B143" s="158"/>
      <c r="C143" s="158"/>
      <c r="D143" s="159"/>
      <c r="E143" s="573">
        <v>7387</v>
      </c>
      <c r="F143" s="557">
        <v>7387</v>
      </c>
      <c r="G143" s="557">
        <v>7387</v>
      </c>
      <c r="H143" s="639">
        <v>7387</v>
      </c>
      <c r="I143" s="687"/>
    </row>
    <row r="144" spans="1:9">
      <c r="A144" s="157"/>
      <c r="B144" s="158"/>
      <c r="C144" s="158"/>
      <c r="D144" s="159"/>
      <c r="E144" s="689" t="s">
        <v>133</v>
      </c>
      <c r="F144" s="557"/>
      <c r="G144" s="557"/>
      <c r="H144" s="639"/>
      <c r="I144" s="687"/>
    </row>
    <row r="145" spans="1:9">
      <c r="A145" s="157"/>
      <c r="B145" s="158"/>
      <c r="C145" s="158"/>
      <c r="D145" s="159"/>
      <c r="E145" s="573">
        <v>7387</v>
      </c>
      <c r="F145" s="557">
        <v>7387</v>
      </c>
      <c r="G145" s="557">
        <v>7387</v>
      </c>
      <c r="H145" s="639">
        <v>7387</v>
      </c>
      <c r="I145" s="687"/>
    </row>
    <row r="146" spans="1:9">
      <c r="A146" s="157"/>
      <c r="B146" s="158"/>
      <c r="C146" s="158"/>
      <c r="D146" s="159"/>
      <c r="E146" s="573">
        <v>7387</v>
      </c>
      <c r="F146" s="557">
        <v>7387</v>
      </c>
      <c r="G146" s="557">
        <v>7387</v>
      </c>
      <c r="H146" s="639">
        <v>7387</v>
      </c>
      <c r="I146" s="687"/>
    </row>
    <row r="147" spans="1:9">
      <c r="A147" s="157"/>
      <c r="B147" s="158"/>
      <c r="C147" s="158"/>
      <c r="D147" s="159"/>
      <c r="E147" s="689" t="s">
        <v>134</v>
      </c>
      <c r="F147" s="557"/>
      <c r="G147" s="557"/>
      <c r="H147" s="639"/>
      <c r="I147" s="687"/>
    </row>
    <row r="148" spans="1:9">
      <c r="A148" s="157"/>
      <c r="B148" s="158"/>
      <c r="C148" s="158"/>
      <c r="D148" s="159"/>
      <c r="E148" s="573">
        <v>7387</v>
      </c>
      <c r="F148" s="557">
        <v>7387</v>
      </c>
      <c r="G148" s="557">
        <v>7387</v>
      </c>
      <c r="H148" s="639">
        <v>7387</v>
      </c>
      <c r="I148" s="687"/>
    </row>
    <row r="149" spans="1:9">
      <c r="A149" s="157"/>
      <c r="B149" s="158"/>
      <c r="C149" s="158"/>
      <c r="D149" s="159"/>
      <c r="E149" s="573">
        <v>3439</v>
      </c>
      <c r="F149" s="557"/>
      <c r="G149" s="557"/>
      <c r="H149" s="639"/>
      <c r="I149" s="687"/>
    </row>
    <row r="150" spans="1:9">
      <c r="A150" s="157"/>
      <c r="B150" s="158"/>
      <c r="C150" s="158"/>
      <c r="D150" s="159"/>
      <c r="E150" s="573">
        <v>7387</v>
      </c>
      <c r="F150" s="557">
        <v>7387</v>
      </c>
      <c r="G150" s="557">
        <v>7387</v>
      </c>
      <c r="H150" s="639">
        <v>7387</v>
      </c>
      <c r="I150" s="687"/>
    </row>
    <row r="151" spans="1:9">
      <c r="A151" s="157"/>
      <c r="B151" s="158"/>
      <c r="C151" s="158"/>
      <c r="D151" s="159"/>
      <c r="E151" s="689" t="s">
        <v>135</v>
      </c>
      <c r="F151" s="557"/>
      <c r="G151" s="557"/>
      <c r="H151" s="639"/>
      <c r="I151" s="687"/>
    </row>
    <row r="152" spans="1:9">
      <c r="A152" s="157"/>
      <c r="B152" s="158"/>
      <c r="C152" s="158"/>
      <c r="D152" s="159"/>
      <c r="E152" s="573">
        <v>7387</v>
      </c>
      <c r="F152" s="557">
        <v>7387</v>
      </c>
      <c r="G152" s="557">
        <v>7387</v>
      </c>
      <c r="H152" s="639">
        <v>7387</v>
      </c>
      <c r="I152" s="687"/>
    </row>
    <row r="153" spans="1:9">
      <c r="A153" s="157"/>
      <c r="B153" s="158"/>
      <c r="C153" s="158"/>
      <c r="D153" s="159"/>
      <c r="E153" s="573">
        <v>7387</v>
      </c>
      <c r="F153" s="557">
        <v>7387</v>
      </c>
      <c r="G153" s="557">
        <v>7387</v>
      </c>
      <c r="H153" s="639">
        <v>7387</v>
      </c>
      <c r="I153" s="687"/>
    </row>
    <row r="154" spans="1:9">
      <c r="A154" s="157"/>
      <c r="B154" s="158"/>
      <c r="C154" s="158"/>
      <c r="D154" s="159"/>
      <c r="E154" s="689" t="s">
        <v>136</v>
      </c>
      <c r="F154" s="557"/>
      <c r="G154" s="557"/>
      <c r="H154" s="639"/>
      <c r="I154" s="687"/>
    </row>
    <row r="155" spans="1:9">
      <c r="A155" s="556"/>
      <c r="B155" s="557"/>
      <c r="C155" s="557"/>
      <c r="D155" s="558"/>
      <c r="E155" s="573">
        <v>7387</v>
      </c>
      <c r="F155" s="557">
        <v>7387</v>
      </c>
      <c r="G155" s="557">
        <v>7387</v>
      </c>
      <c r="H155" s="639">
        <v>7387</v>
      </c>
      <c r="I155" s="687"/>
    </row>
    <row r="156" spans="1:9">
      <c r="A156" s="556"/>
      <c r="B156" s="557"/>
      <c r="C156" s="557"/>
      <c r="D156" s="558"/>
      <c r="E156" s="689" t="s">
        <v>606</v>
      </c>
      <c r="F156" s="557"/>
      <c r="G156" s="557"/>
      <c r="H156" s="639"/>
      <c r="I156" s="687"/>
    </row>
    <row r="157" spans="1:9" ht="16.5" thickBot="1">
      <c r="A157" s="559"/>
      <c r="B157" s="560"/>
      <c r="C157" s="560"/>
      <c r="D157" s="561"/>
      <c r="E157" s="559">
        <v>3439</v>
      </c>
      <c r="F157" s="560"/>
      <c r="G157" s="560"/>
      <c r="H157" s="561"/>
      <c r="I157" s="688"/>
    </row>
  </sheetData>
  <sheetProtection algorithmName="SHA-512" hashValue="RfFH5FlnEVHldDGZquBmdwyku21LO1Uh42pZP7zHWd09V7XTAEBUjT6T1DbF9AEs8sQlCU6QUs/YFIXB1KzZwQ==" saltValue="acdG898qGe3/rMsEQWpVMg==" spinCount="100000" sheet="1" objects="1" scenarios="1"/>
  <mergeCells count="102">
    <mergeCell ref="A157:D157"/>
    <mergeCell ref="E157:H157"/>
    <mergeCell ref="AW6:AZ6"/>
    <mergeCell ref="K6:L6"/>
    <mergeCell ref="S6:V6"/>
    <mergeCell ref="AC6:AF6"/>
    <mergeCell ref="AM6:AP6"/>
    <mergeCell ref="E10:H10"/>
    <mergeCell ref="A8:J8"/>
    <mergeCell ref="A9:H9"/>
    <mergeCell ref="A68:J68"/>
    <mergeCell ref="A69:H69"/>
    <mergeCell ref="A99:D99"/>
    <mergeCell ref="A110:D110"/>
    <mergeCell ref="E91:H91"/>
    <mergeCell ref="A91:D91"/>
    <mergeCell ref="A92:D92"/>
    <mergeCell ref="A95:D95"/>
    <mergeCell ref="A96:D96"/>
    <mergeCell ref="A100:D100"/>
    <mergeCell ref="A101:D101"/>
    <mergeCell ref="A102:D102"/>
    <mergeCell ref="A103:D103"/>
    <mergeCell ref="A83:D83"/>
    <mergeCell ref="A1:J1"/>
    <mergeCell ref="A2:I2"/>
    <mergeCell ref="A3:I3"/>
    <mergeCell ref="A5:J5"/>
    <mergeCell ref="A6:J6"/>
    <mergeCell ref="A156:D156"/>
    <mergeCell ref="A84:D84"/>
    <mergeCell ref="A85:D85"/>
    <mergeCell ref="A87:J87"/>
    <mergeCell ref="A88:H88"/>
    <mergeCell ref="A89:D89"/>
    <mergeCell ref="E89:H89"/>
    <mergeCell ref="E156:H156"/>
    <mergeCell ref="A90:D90"/>
    <mergeCell ref="E90:H90"/>
    <mergeCell ref="A155:D155"/>
    <mergeCell ref="E155:H155"/>
    <mergeCell ref="A104:D104"/>
    <mergeCell ref="A10:D10"/>
    <mergeCell ref="A70:D70"/>
    <mergeCell ref="E70:H70"/>
    <mergeCell ref="A66:D66"/>
    <mergeCell ref="A97:D97"/>
    <mergeCell ref="A98:D98"/>
    <mergeCell ref="A93:D93"/>
    <mergeCell ref="A94:D94"/>
    <mergeCell ref="A111:D111"/>
    <mergeCell ref="A112:D112"/>
    <mergeCell ref="A113:D113"/>
    <mergeCell ref="A114:D114"/>
    <mergeCell ref="A105:D105"/>
    <mergeCell ref="A106:D106"/>
    <mergeCell ref="A107:D107"/>
    <mergeCell ref="A108:D108"/>
    <mergeCell ref="A109:D109"/>
    <mergeCell ref="A120:D120"/>
    <mergeCell ref="A121:D121"/>
    <mergeCell ref="A122:D122"/>
    <mergeCell ref="A123:D123"/>
    <mergeCell ref="A124:D124"/>
    <mergeCell ref="A115:D115"/>
    <mergeCell ref="A116:D116"/>
    <mergeCell ref="A117:D117"/>
    <mergeCell ref="A118:D118"/>
    <mergeCell ref="A119:D119"/>
    <mergeCell ref="E131:H131"/>
    <mergeCell ref="E132:H132"/>
    <mergeCell ref="E133:H133"/>
    <mergeCell ref="E134:H134"/>
    <mergeCell ref="A125:D125"/>
    <mergeCell ref="E127:H127"/>
    <mergeCell ref="E128:H128"/>
    <mergeCell ref="E129:H129"/>
    <mergeCell ref="E126:H126"/>
    <mergeCell ref="I12:I66"/>
    <mergeCell ref="I72:I85"/>
    <mergeCell ref="I91:I157"/>
    <mergeCell ref="E150:H150"/>
    <mergeCell ref="E151:H151"/>
    <mergeCell ref="E152:H152"/>
    <mergeCell ref="E153:H153"/>
    <mergeCell ref="E154:H154"/>
    <mergeCell ref="E145:H145"/>
    <mergeCell ref="E146:H146"/>
    <mergeCell ref="E147:H147"/>
    <mergeCell ref="E148:H148"/>
    <mergeCell ref="E149:H149"/>
    <mergeCell ref="E140:H140"/>
    <mergeCell ref="E141:H141"/>
    <mergeCell ref="E142:H142"/>
    <mergeCell ref="E143:H143"/>
    <mergeCell ref="E144:H144"/>
    <mergeCell ref="E135:H135"/>
    <mergeCell ref="E136:H136"/>
    <mergeCell ref="E137:H137"/>
    <mergeCell ref="E138:H138"/>
    <mergeCell ref="E139:H139"/>
    <mergeCell ref="E130:H130"/>
  </mergeCells>
  <phoneticPr fontId="1" type="noConversion"/>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O16"/>
  <sheetViews>
    <sheetView zoomScaleNormal="100" workbookViewId="0">
      <selection activeCell="N20" sqref="N20"/>
    </sheetView>
  </sheetViews>
  <sheetFormatPr defaultColWidth="68.28515625" defaultRowHeight="15.75"/>
  <cols>
    <col min="1" max="1" width="23.28515625" style="24" bestFit="1" customWidth="1"/>
    <col min="2" max="2" width="9" style="24" bestFit="1" customWidth="1"/>
    <col min="3" max="3" width="11" style="24" bestFit="1" customWidth="1"/>
    <col min="4" max="4" width="6.5703125" style="24" bestFit="1" customWidth="1"/>
    <col min="5" max="5" width="10.7109375" style="24" bestFit="1" customWidth="1"/>
    <col min="6" max="6" width="14.5703125" style="24" bestFit="1" customWidth="1"/>
    <col min="7" max="7" width="22.5703125" style="24" customWidth="1"/>
    <col min="8" max="8" width="14.5703125" style="24" bestFit="1" customWidth="1"/>
    <col min="9" max="9" width="23.28515625" style="24" bestFit="1" customWidth="1"/>
    <col min="10" max="10" width="9.28515625" style="24" bestFit="1" customWidth="1"/>
    <col min="11" max="11" width="11" style="24" bestFit="1" customWidth="1"/>
    <col min="12" max="12" width="6.5703125" style="24" bestFit="1" customWidth="1"/>
    <col min="13" max="13" width="8.5703125" style="24" bestFit="1" customWidth="1"/>
    <col min="14" max="14" width="18.42578125" style="24" bestFit="1" customWidth="1"/>
    <col min="15" max="15" width="22.5703125" style="24" customWidth="1"/>
    <col min="16" max="16" width="8" style="24" bestFit="1" customWidth="1"/>
    <col min="17" max="17" width="6" style="24" bestFit="1" customWidth="1"/>
    <col min="18" max="18" width="15.28515625" style="24" bestFit="1" customWidth="1"/>
    <col min="19" max="16384" width="68.28515625" style="24"/>
  </cols>
  <sheetData>
    <row r="1" spans="1:15" s="127" customFormat="1" ht="18">
      <c r="A1" s="501" t="s">
        <v>621</v>
      </c>
      <c r="B1" s="501"/>
      <c r="C1" s="501"/>
      <c r="D1" s="501"/>
      <c r="E1" s="501"/>
      <c r="F1" s="501"/>
      <c r="G1" s="501"/>
    </row>
    <row r="2" spans="1:15">
      <c r="A2" s="502" t="s">
        <v>618</v>
      </c>
      <c r="B2" s="502"/>
      <c r="C2" s="502"/>
      <c r="D2" s="502"/>
      <c r="E2" s="502"/>
      <c r="F2" s="502"/>
      <c r="G2" s="502"/>
      <c r="H2" s="502"/>
      <c r="I2" s="502"/>
      <c r="J2" s="502"/>
      <c r="K2" s="502"/>
      <c r="L2" s="502"/>
      <c r="M2" s="502"/>
      <c r="N2" s="502"/>
    </row>
    <row r="3" spans="1:15">
      <c r="A3" s="502" t="s">
        <v>619</v>
      </c>
      <c r="B3" s="502"/>
      <c r="C3" s="502"/>
      <c r="D3" s="502"/>
      <c r="E3" s="502"/>
      <c r="F3" s="502"/>
      <c r="G3" s="502"/>
      <c r="H3" s="502"/>
      <c r="I3" s="502"/>
      <c r="J3" s="502"/>
      <c r="K3" s="502"/>
      <c r="L3" s="502"/>
      <c r="M3" s="502"/>
      <c r="N3" s="502"/>
    </row>
    <row r="4" spans="1:15">
      <c r="A4" s="89"/>
      <c r="B4" s="89"/>
      <c r="C4" s="89"/>
      <c r="D4" s="89"/>
      <c r="E4" s="89"/>
      <c r="F4" s="89"/>
      <c r="G4" s="89"/>
      <c r="H4" s="89"/>
    </row>
    <row r="5" spans="1:15">
      <c r="A5" s="502" t="s">
        <v>333</v>
      </c>
      <c r="B5" s="502"/>
      <c r="C5" s="502"/>
      <c r="D5" s="502"/>
      <c r="E5" s="502"/>
      <c r="F5" s="502"/>
      <c r="G5" s="502"/>
      <c r="H5" s="502"/>
      <c r="I5" s="502"/>
      <c r="J5" s="502"/>
      <c r="K5" s="502"/>
      <c r="L5" s="502"/>
      <c r="M5" s="502"/>
      <c r="N5" s="502"/>
    </row>
    <row r="6" spans="1:15" ht="16.5" thickBot="1">
      <c r="A6" s="89"/>
      <c r="B6" s="89"/>
      <c r="C6" s="89"/>
      <c r="D6" s="89"/>
      <c r="E6" s="89"/>
      <c r="F6" s="89"/>
      <c r="G6" s="89"/>
      <c r="H6" s="89"/>
      <c r="I6" s="89"/>
      <c r="J6" s="89"/>
      <c r="K6" s="89"/>
      <c r="L6" s="89"/>
      <c r="M6" s="89"/>
      <c r="N6" s="89"/>
    </row>
    <row r="7" spans="1:15" ht="16.5" thickBot="1">
      <c r="A7" s="538" t="s">
        <v>322</v>
      </c>
      <c r="B7" s="539"/>
      <c r="C7" s="539"/>
      <c r="D7" s="539"/>
      <c r="E7" s="539"/>
      <c r="F7" s="540"/>
      <c r="I7" s="538" t="s">
        <v>340</v>
      </c>
      <c r="J7" s="539"/>
      <c r="K7" s="539"/>
      <c r="L7" s="539"/>
      <c r="M7" s="539"/>
      <c r="N7" s="540"/>
    </row>
    <row r="8" spans="1:15" ht="32.25" thickBot="1">
      <c r="A8" s="603" t="s">
        <v>137</v>
      </c>
      <c r="B8" s="604" t="s">
        <v>144</v>
      </c>
      <c r="C8" s="604" t="s">
        <v>138</v>
      </c>
      <c r="D8" s="604" t="s">
        <v>110</v>
      </c>
      <c r="E8" s="611" t="s">
        <v>334</v>
      </c>
      <c r="F8" s="607" t="s">
        <v>145</v>
      </c>
      <c r="G8" s="126" t="s">
        <v>496</v>
      </c>
      <c r="I8" s="603" t="s">
        <v>137</v>
      </c>
      <c r="J8" s="604" t="s">
        <v>251</v>
      </c>
      <c r="K8" s="604" t="s">
        <v>335</v>
      </c>
      <c r="L8" s="604" t="s">
        <v>243</v>
      </c>
      <c r="M8" s="604" t="s">
        <v>336</v>
      </c>
      <c r="N8" s="692" t="s">
        <v>337</v>
      </c>
      <c r="O8" s="126" t="s">
        <v>496</v>
      </c>
    </row>
    <row r="9" spans="1:15" ht="75">
      <c r="A9" s="691"/>
      <c r="B9" s="606"/>
      <c r="C9" s="606"/>
      <c r="D9" s="606"/>
      <c r="E9" s="606"/>
      <c r="F9" s="608"/>
      <c r="G9" s="210" t="s">
        <v>440</v>
      </c>
      <c r="I9" s="605"/>
      <c r="J9" s="606"/>
      <c r="K9" s="606"/>
      <c r="L9" s="606"/>
      <c r="M9" s="606"/>
      <c r="N9" s="693"/>
      <c r="O9" s="194" t="s">
        <v>440</v>
      </c>
    </row>
    <row r="10" spans="1:15">
      <c r="A10" s="111" t="s">
        <v>1888</v>
      </c>
      <c r="B10" s="120">
        <v>1</v>
      </c>
      <c r="C10" s="120" t="s">
        <v>90</v>
      </c>
      <c r="D10" s="191" t="s">
        <v>497</v>
      </c>
      <c r="E10" s="120" t="s">
        <v>118</v>
      </c>
      <c r="F10" s="120" t="s">
        <v>39</v>
      </c>
      <c r="G10" s="662"/>
      <c r="I10" s="111" t="s">
        <v>1888</v>
      </c>
      <c r="J10" s="120" t="s">
        <v>94</v>
      </c>
      <c r="K10" s="120" t="s">
        <v>90</v>
      </c>
      <c r="L10" s="182" t="s">
        <v>497</v>
      </c>
      <c r="M10" s="120" t="s">
        <v>118</v>
      </c>
      <c r="N10" s="120" t="s">
        <v>39</v>
      </c>
      <c r="O10" s="690"/>
    </row>
    <row r="11" spans="1:15">
      <c r="A11" s="111" t="s">
        <v>1889</v>
      </c>
      <c r="B11" s="108">
        <v>2</v>
      </c>
      <c r="C11" s="108" t="s">
        <v>90</v>
      </c>
      <c r="D11" s="189" t="s">
        <v>498</v>
      </c>
      <c r="E11" s="108" t="s">
        <v>117</v>
      </c>
      <c r="F11" s="193" t="s">
        <v>39</v>
      </c>
      <c r="G11" s="662"/>
      <c r="I11" s="111" t="s">
        <v>1889</v>
      </c>
      <c r="J11" s="108" t="s">
        <v>99</v>
      </c>
      <c r="K11" s="108" t="s">
        <v>90</v>
      </c>
      <c r="L11" s="185" t="s">
        <v>498</v>
      </c>
      <c r="M11" s="108" t="s">
        <v>117</v>
      </c>
      <c r="N11" s="120" t="s">
        <v>39</v>
      </c>
      <c r="O11" s="662"/>
    </row>
    <row r="12" spans="1:15">
      <c r="A12" s="111" t="s">
        <v>1890</v>
      </c>
      <c r="B12" s="108">
        <v>3</v>
      </c>
      <c r="C12" s="108" t="s">
        <v>90</v>
      </c>
      <c r="D12" s="189" t="s">
        <v>498</v>
      </c>
      <c r="E12" s="108" t="s">
        <v>118</v>
      </c>
      <c r="F12" s="193" t="s">
        <v>39</v>
      </c>
      <c r="G12" s="662"/>
      <c r="I12" s="111" t="s">
        <v>1890</v>
      </c>
      <c r="J12" s="108" t="s">
        <v>95</v>
      </c>
      <c r="K12" s="108" t="s">
        <v>90</v>
      </c>
      <c r="L12" s="185" t="s">
        <v>498</v>
      </c>
      <c r="M12" s="108" t="s">
        <v>118</v>
      </c>
      <c r="N12" s="120" t="s">
        <v>39</v>
      </c>
      <c r="O12" s="662"/>
    </row>
    <row r="13" spans="1:15">
      <c r="A13" s="111" t="s">
        <v>1891</v>
      </c>
      <c r="B13" s="108">
        <v>4</v>
      </c>
      <c r="C13" s="108" t="s">
        <v>90</v>
      </c>
      <c r="D13" s="189" t="s">
        <v>498</v>
      </c>
      <c r="E13" s="108" t="s">
        <v>118</v>
      </c>
      <c r="F13" s="193" t="s">
        <v>39</v>
      </c>
      <c r="G13" s="662"/>
      <c r="I13" s="111" t="s">
        <v>1891</v>
      </c>
      <c r="J13" s="108" t="s">
        <v>102</v>
      </c>
      <c r="K13" s="108" t="s">
        <v>90</v>
      </c>
      <c r="L13" s="185" t="s">
        <v>498</v>
      </c>
      <c r="M13" s="108" t="s">
        <v>118</v>
      </c>
      <c r="N13" s="120" t="s">
        <v>39</v>
      </c>
      <c r="O13" s="662"/>
    </row>
    <row r="14" spans="1:15">
      <c r="A14" s="111" t="s">
        <v>1892</v>
      </c>
      <c r="B14" s="108">
        <v>5</v>
      </c>
      <c r="C14" s="108" t="s">
        <v>90</v>
      </c>
      <c r="D14" s="189" t="s">
        <v>498</v>
      </c>
      <c r="E14" s="108" t="s">
        <v>91</v>
      </c>
      <c r="F14" s="193" t="s">
        <v>39</v>
      </c>
      <c r="G14" s="662"/>
      <c r="I14" s="111" t="s">
        <v>1892</v>
      </c>
      <c r="J14" s="108" t="s">
        <v>101</v>
      </c>
      <c r="K14" s="108" t="s">
        <v>90</v>
      </c>
      <c r="L14" s="185" t="s">
        <v>498</v>
      </c>
      <c r="M14" s="108" t="s">
        <v>91</v>
      </c>
      <c r="N14" s="120" t="s">
        <v>39</v>
      </c>
      <c r="O14" s="662"/>
    </row>
    <row r="15" spans="1:15">
      <c r="A15" s="111" t="s">
        <v>1893</v>
      </c>
      <c r="B15" s="108">
        <v>6</v>
      </c>
      <c r="C15" s="108" t="s">
        <v>90</v>
      </c>
      <c r="D15" s="189" t="s">
        <v>497</v>
      </c>
      <c r="E15" s="108" t="s">
        <v>111</v>
      </c>
      <c r="F15" s="193" t="s">
        <v>39</v>
      </c>
      <c r="G15" s="662"/>
      <c r="I15" s="111" t="s">
        <v>1893</v>
      </c>
      <c r="J15" s="108" t="s">
        <v>130</v>
      </c>
      <c r="K15" s="108" t="s">
        <v>90</v>
      </c>
      <c r="L15" s="185" t="s">
        <v>497</v>
      </c>
      <c r="M15" s="108" t="s">
        <v>111</v>
      </c>
      <c r="N15" s="120" t="s">
        <v>39</v>
      </c>
      <c r="O15" s="662"/>
    </row>
    <row r="16" spans="1:15" ht="16.5" thickBot="1">
      <c r="A16" s="112" t="s">
        <v>1894</v>
      </c>
      <c r="B16" s="110">
        <v>7</v>
      </c>
      <c r="C16" s="110" t="s">
        <v>90</v>
      </c>
      <c r="D16" s="192" t="s">
        <v>497</v>
      </c>
      <c r="E16" s="110">
        <v>8000</v>
      </c>
      <c r="F16" s="186" t="s">
        <v>39</v>
      </c>
      <c r="G16" s="663"/>
      <c r="I16" s="112" t="s">
        <v>1894</v>
      </c>
      <c r="J16" s="110" t="s">
        <v>100</v>
      </c>
      <c r="K16" s="110" t="s">
        <v>90</v>
      </c>
      <c r="L16" s="184" t="s">
        <v>497</v>
      </c>
      <c r="M16" s="110" t="s">
        <v>117</v>
      </c>
      <c r="N16" s="110" t="s">
        <v>39</v>
      </c>
      <c r="O16" s="663"/>
    </row>
  </sheetData>
  <sheetProtection algorithmName="SHA-512" hashValue="UKzkf9WRd16E0M0En+Wa//Tb5iRPHj98o38dGoEMuf6pQAiFQR/9kUpN+ghfEFfYR/U9V5NM5IFJyhX08pqsow==" saltValue="hFKioFKg6K2HhF+e9eVL9Q==" spinCount="100000" sheet="1" objects="1" scenarios="1"/>
  <mergeCells count="20">
    <mergeCell ref="D8:D9"/>
    <mergeCell ref="E8:E9"/>
    <mergeCell ref="F8:F9"/>
    <mergeCell ref="G10:G16"/>
    <mergeCell ref="O10:O16"/>
    <mergeCell ref="A1:G1"/>
    <mergeCell ref="B8:B9"/>
    <mergeCell ref="C8:C9"/>
    <mergeCell ref="A2:N2"/>
    <mergeCell ref="K8:K9"/>
    <mergeCell ref="I7:N7"/>
    <mergeCell ref="A7:F7"/>
    <mergeCell ref="A5:N5"/>
    <mergeCell ref="A3:N3"/>
    <mergeCell ref="A8:A9"/>
    <mergeCell ref="I8:I9"/>
    <mergeCell ref="J8:J9"/>
    <mergeCell ref="L8:L9"/>
    <mergeCell ref="M8:M9"/>
    <mergeCell ref="N8:N9"/>
  </mergeCells>
  <phoneticPr fontId="1" type="noConversion"/>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L12"/>
  <sheetViews>
    <sheetView zoomScale="85" zoomScaleNormal="85" workbookViewId="0">
      <selection sqref="A1:J1"/>
    </sheetView>
  </sheetViews>
  <sheetFormatPr defaultRowHeight="15.75"/>
  <cols>
    <col min="1" max="1" width="19.85546875" style="24" bestFit="1" customWidth="1"/>
    <col min="2" max="2" width="31.42578125" style="24" bestFit="1" customWidth="1"/>
    <col min="3" max="3" width="22.5703125" style="24" customWidth="1"/>
    <col min="4" max="4" width="36.28515625" style="24" bestFit="1" customWidth="1"/>
    <col min="5" max="5" width="22.5703125" style="24" customWidth="1"/>
    <col min="6" max="6" width="23.7109375" style="24" bestFit="1" customWidth="1"/>
    <col min="7" max="7" width="22.5703125" style="24" customWidth="1"/>
    <col min="8" max="8" width="30.7109375" style="24" bestFit="1" customWidth="1"/>
    <col min="9" max="9" width="22.5703125" style="24" customWidth="1"/>
    <col min="10" max="10" width="15.7109375" style="24" bestFit="1" customWidth="1"/>
    <col min="11" max="16384" width="9.140625" style="24"/>
  </cols>
  <sheetData>
    <row r="1" spans="1:12" s="127" customFormat="1" ht="18">
      <c r="A1" s="501" t="s">
        <v>347</v>
      </c>
      <c r="B1" s="501"/>
      <c r="C1" s="501"/>
      <c r="D1" s="501"/>
      <c r="E1" s="501"/>
      <c r="F1" s="501"/>
      <c r="G1" s="501"/>
      <c r="H1" s="501"/>
      <c r="I1" s="501"/>
      <c r="J1" s="501"/>
    </row>
    <row r="2" spans="1:12">
      <c r="A2" s="502" t="s">
        <v>412</v>
      </c>
      <c r="B2" s="502"/>
      <c r="C2" s="502"/>
      <c r="D2" s="502"/>
      <c r="E2" s="502"/>
      <c r="F2" s="502"/>
      <c r="G2" s="502"/>
      <c r="H2" s="502"/>
      <c r="I2" s="502"/>
      <c r="J2" s="502"/>
    </row>
    <row r="3" spans="1:12">
      <c r="A3" s="502" t="s">
        <v>411</v>
      </c>
      <c r="B3" s="502"/>
      <c r="C3" s="502"/>
      <c r="D3" s="502"/>
      <c r="E3" s="502"/>
      <c r="F3" s="502"/>
      <c r="G3" s="502"/>
      <c r="H3" s="502"/>
      <c r="I3" s="502"/>
      <c r="J3" s="502"/>
    </row>
    <row r="5" spans="1:12" s="17" customFormat="1" ht="18">
      <c r="A5" s="501" t="s">
        <v>329</v>
      </c>
      <c r="B5" s="501"/>
      <c r="C5" s="501"/>
      <c r="D5" s="501"/>
      <c r="E5" s="501"/>
      <c r="F5" s="501"/>
      <c r="G5" s="501"/>
      <c r="H5" s="501"/>
      <c r="I5" s="501"/>
    </row>
    <row r="6" spans="1:12">
      <c r="A6" s="502" t="s">
        <v>325</v>
      </c>
      <c r="B6" s="502"/>
      <c r="C6" s="502"/>
      <c r="D6" s="502"/>
      <c r="E6" s="502"/>
      <c r="F6" s="502"/>
      <c r="G6" s="502"/>
      <c r="H6" s="502"/>
      <c r="I6" s="502"/>
      <c r="J6" s="502"/>
      <c r="K6" s="502"/>
      <c r="L6" s="502"/>
    </row>
    <row r="7" spans="1:12">
      <c r="A7" s="133"/>
      <c r="B7" s="503" t="s">
        <v>104</v>
      </c>
      <c r="C7" s="504"/>
      <c r="D7" s="503" t="s">
        <v>105</v>
      </c>
      <c r="E7" s="504"/>
      <c r="F7" s="503" t="s">
        <v>106</v>
      </c>
      <c r="G7" s="504"/>
      <c r="H7" s="503" t="s">
        <v>107</v>
      </c>
      <c r="I7" s="504"/>
    </row>
    <row r="8" spans="1:12" ht="75">
      <c r="A8" s="132" t="s">
        <v>108</v>
      </c>
      <c r="B8" s="20" t="s">
        <v>109</v>
      </c>
      <c r="C8" s="167" t="s">
        <v>440</v>
      </c>
      <c r="D8" s="20" t="s">
        <v>109</v>
      </c>
      <c r="E8" s="167" t="s">
        <v>440</v>
      </c>
      <c r="F8" s="20" t="s">
        <v>283</v>
      </c>
      <c r="G8" s="167" t="s">
        <v>440</v>
      </c>
      <c r="H8" s="20" t="s">
        <v>109</v>
      </c>
      <c r="I8" s="167" t="s">
        <v>440</v>
      </c>
    </row>
    <row r="9" spans="1:12">
      <c r="A9" s="29" t="s">
        <v>0</v>
      </c>
      <c r="B9" s="31" t="s">
        <v>209</v>
      </c>
      <c r="C9" s="636"/>
      <c r="D9" s="31" t="s">
        <v>208</v>
      </c>
      <c r="E9" s="636"/>
      <c r="F9" s="31" t="s">
        <v>7</v>
      </c>
      <c r="G9" s="636"/>
      <c r="H9" s="31" t="s">
        <v>8</v>
      </c>
      <c r="I9" s="636"/>
    </row>
    <row r="10" spans="1:12">
      <c r="A10" s="30" t="s">
        <v>1</v>
      </c>
      <c r="B10" s="23" t="s">
        <v>4</v>
      </c>
      <c r="C10" s="637"/>
      <c r="D10" s="23" t="s">
        <v>208</v>
      </c>
      <c r="E10" s="637"/>
      <c r="F10" s="23" t="s">
        <v>10</v>
      </c>
      <c r="G10" s="637"/>
      <c r="H10" s="23" t="s">
        <v>9</v>
      </c>
      <c r="I10" s="637"/>
    </row>
    <row r="11" spans="1:12">
      <c r="A11" s="30" t="s">
        <v>2</v>
      </c>
      <c r="B11" s="23" t="s">
        <v>5</v>
      </c>
      <c r="C11" s="637"/>
      <c r="D11" s="23" t="s">
        <v>6</v>
      </c>
      <c r="E11" s="637"/>
      <c r="F11" s="23" t="s">
        <v>6</v>
      </c>
      <c r="G11" s="637"/>
      <c r="H11" s="23" t="s">
        <v>6</v>
      </c>
      <c r="I11" s="637"/>
    </row>
    <row r="12" spans="1:12">
      <c r="A12" s="30" t="s">
        <v>3</v>
      </c>
      <c r="B12" s="25">
        <v>48</v>
      </c>
      <c r="C12" s="638"/>
      <c r="D12" s="25">
        <v>429</v>
      </c>
      <c r="E12" s="638"/>
      <c r="F12" s="25">
        <v>8741</v>
      </c>
      <c r="G12" s="638"/>
      <c r="H12" s="25">
        <v>63</v>
      </c>
      <c r="I12" s="638"/>
    </row>
  </sheetData>
  <sheetProtection algorithmName="SHA-512" hashValue="A5oalXuhHxRnp5HODuEeRRd7O4+QCygjtmkwoXXlgHVLiyKiAz6o+3oiMfttPept1LJ1PoozAWCsr6igY2HMFA==" saltValue="dNYluOUGi4cYybur22cxEQ==" spinCount="100000" sheet="1" objects="1" scenarios="1"/>
  <mergeCells count="13">
    <mergeCell ref="A1:J1"/>
    <mergeCell ref="B7:C7"/>
    <mergeCell ref="D7:E7"/>
    <mergeCell ref="F7:G7"/>
    <mergeCell ref="H7:I7"/>
    <mergeCell ref="A5:I5"/>
    <mergeCell ref="A6:L6"/>
    <mergeCell ref="I9:I12"/>
    <mergeCell ref="G9:G12"/>
    <mergeCell ref="E9:E12"/>
    <mergeCell ref="C9:C12"/>
    <mergeCell ref="A2:J2"/>
    <mergeCell ref="A3:J3"/>
  </mergeCells>
  <phoneticPr fontId="1" type="noConversion"/>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L49"/>
  <sheetViews>
    <sheetView zoomScale="85" zoomScaleNormal="85" workbookViewId="0">
      <selection activeCell="K41" sqref="K41"/>
    </sheetView>
  </sheetViews>
  <sheetFormatPr defaultRowHeight="15.75"/>
  <cols>
    <col min="1" max="1" width="25.28515625" style="24" bestFit="1" customWidth="1"/>
    <col min="2" max="2" width="40" style="24" bestFit="1" customWidth="1"/>
    <col min="3" max="3" width="29.85546875" style="24" customWidth="1"/>
    <col min="4" max="4" width="42.85546875" style="24" bestFit="1" customWidth="1"/>
    <col min="5" max="5" width="29.85546875" style="24" customWidth="1"/>
    <col min="6" max="6" width="15.7109375" style="24" bestFit="1" customWidth="1"/>
    <col min="7" max="16384" width="9.140625" style="24"/>
  </cols>
  <sheetData>
    <row r="1" spans="1:12" s="127" customFormat="1" ht="18">
      <c r="A1" s="501" t="s">
        <v>347</v>
      </c>
      <c r="B1" s="501"/>
      <c r="C1" s="501"/>
      <c r="D1" s="501"/>
      <c r="E1" s="501"/>
      <c r="F1" s="501"/>
      <c r="G1" s="501"/>
      <c r="H1" s="501"/>
      <c r="I1" s="501"/>
      <c r="J1" s="501"/>
    </row>
    <row r="2" spans="1:12">
      <c r="A2" s="502" t="s">
        <v>412</v>
      </c>
      <c r="B2" s="502"/>
      <c r="C2" s="502"/>
      <c r="D2" s="502"/>
      <c r="E2" s="502"/>
      <c r="F2" s="502"/>
      <c r="G2" s="502"/>
      <c r="H2" s="502"/>
      <c r="I2" s="502"/>
      <c r="J2" s="502"/>
    </row>
    <row r="3" spans="1:12">
      <c r="A3" s="502" t="s">
        <v>411</v>
      </c>
      <c r="B3" s="502"/>
      <c r="C3" s="502"/>
      <c r="D3" s="502"/>
      <c r="E3" s="502"/>
      <c r="F3" s="502"/>
      <c r="G3" s="502"/>
      <c r="H3" s="502"/>
      <c r="I3" s="502"/>
      <c r="J3" s="502"/>
    </row>
    <row r="4" spans="1:12">
      <c r="A4" s="89"/>
      <c r="B4" s="89"/>
      <c r="C4" s="89"/>
      <c r="D4" s="89"/>
      <c r="E4" s="89"/>
      <c r="F4" s="89"/>
      <c r="G4" s="89"/>
      <c r="H4" s="89"/>
      <c r="I4" s="89"/>
      <c r="J4" s="89"/>
    </row>
    <row r="5" spans="1:12" ht="18">
      <c r="A5" s="501" t="s">
        <v>328</v>
      </c>
      <c r="B5" s="501"/>
      <c r="C5" s="501"/>
      <c r="D5" s="501"/>
      <c r="E5" s="501"/>
      <c r="F5" s="501"/>
      <c r="G5" s="501"/>
      <c r="H5" s="501"/>
      <c r="I5" s="501"/>
      <c r="J5" s="501"/>
    </row>
    <row r="6" spans="1:12">
      <c r="A6" s="502" t="s">
        <v>325</v>
      </c>
      <c r="B6" s="502"/>
      <c r="C6" s="502"/>
      <c r="D6" s="502"/>
      <c r="E6" s="502"/>
      <c r="F6" s="502"/>
      <c r="G6" s="502"/>
      <c r="H6" s="502"/>
      <c r="I6" s="502"/>
      <c r="J6" s="502"/>
      <c r="K6" s="502"/>
      <c r="L6" s="502"/>
    </row>
    <row r="7" spans="1:12" ht="45" customHeight="1">
      <c r="A7" s="18"/>
      <c r="B7" s="503" t="s">
        <v>104</v>
      </c>
      <c r="C7" s="504"/>
      <c r="D7" s="503" t="s">
        <v>105</v>
      </c>
      <c r="E7" s="504"/>
    </row>
    <row r="8" spans="1:12" ht="75">
      <c r="A8" s="19" t="s">
        <v>290</v>
      </c>
      <c r="B8" s="20" t="s">
        <v>262</v>
      </c>
      <c r="C8" s="167" t="s">
        <v>440</v>
      </c>
      <c r="D8" s="20" t="s">
        <v>262</v>
      </c>
      <c r="E8" s="167" t="s">
        <v>440</v>
      </c>
    </row>
    <row r="9" spans="1:12">
      <c r="A9" s="29" t="s">
        <v>11</v>
      </c>
      <c r="B9" s="31" t="s">
        <v>289</v>
      </c>
      <c r="C9" s="636"/>
      <c r="D9" s="31" t="s">
        <v>288</v>
      </c>
      <c r="E9" s="636"/>
    </row>
    <row r="10" spans="1:12">
      <c r="A10" s="30" t="s">
        <v>0</v>
      </c>
      <c r="B10" s="23" t="s">
        <v>7</v>
      </c>
      <c r="C10" s="637"/>
      <c r="D10" s="23" t="s">
        <v>7</v>
      </c>
      <c r="E10" s="637"/>
    </row>
    <row r="11" spans="1:12">
      <c r="A11" s="30" t="s">
        <v>12</v>
      </c>
      <c r="B11" s="23" t="s">
        <v>287</v>
      </c>
      <c r="C11" s="637"/>
      <c r="D11" s="23" t="s">
        <v>480</v>
      </c>
      <c r="E11" s="637"/>
    </row>
    <row r="12" spans="1:12">
      <c r="A12" s="30" t="s">
        <v>13</v>
      </c>
      <c r="B12" s="23" t="s">
        <v>37</v>
      </c>
      <c r="C12" s="637"/>
      <c r="D12" s="23" t="s">
        <v>41</v>
      </c>
      <c r="E12" s="637"/>
    </row>
    <row r="13" spans="1:12">
      <c r="A13" s="30" t="s">
        <v>422</v>
      </c>
      <c r="B13" s="22" t="s">
        <v>94</v>
      </c>
      <c r="C13" s="637"/>
      <c r="D13" s="23" t="s">
        <v>141</v>
      </c>
      <c r="E13" s="637"/>
    </row>
    <row r="14" spans="1:12">
      <c r="A14" s="30" t="s">
        <v>14</v>
      </c>
      <c r="B14" s="22" t="s">
        <v>88</v>
      </c>
      <c r="C14" s="637"/>
      <c r="D14" s="22" t="s">
        <v>88</v>
      </c>
      <c r="E14" s="637"/>
    </row>
    <row r="15" spans="1:12">
      <c r="A15" s="30" t="s">
        <v>15</v>
      </c>
      <c r="B15" s="22" t="s">
        <v>286</v>
      </c>
      <c r="C15" s="637"/>
      <c r="D15" s="23" t="s">
        <v>479</v>
      </c>
      <c r="E15" s="637"/>
    </row>
    <row r="16" spans="1:12">
      <c r="A16" s="30" t="s">
        <v>2</v>
      </c>
      <c r="B16" s="23" t="s">
        <v>6</v>
      </c>
      <c r="C16" s="637"/>
      <c r="D16" s="23" t="s">
        <v>6</v>
      </c>
      <c r="E16" s="637"/>
    </row>
    <row r="17" spans="1:5">
      <c r="A17" s="30" t="s">
        <v>16</v>
      </c>
      <c r="B17" s="23" t="s">
        <v>312</v>
      </c>
      <c r="C17" s="637"/>
      <c r="D17" s="23" t="s">
        <v>481</v>
      </c>
      <c r="E17" s="637"/>
    </row>
    <row r="18" spans="1:5">
      <c r="A18" s="30" t="s">
        <v>17</v>
      </c>
      <c r="B18" s="23" t="s">
        <v>313</v>
      </c>
      <c r="C18" s="637"/>
      <c r="D18" s="23" t="s">
        <v>482</v>
      </c>
      <c r="E18" s="637"/>
    </row>
    <row r="19" spans="1:5">
      <c r="A19" s="30" t="s">
        <v>18</v>
      </c>
      <c r="B19" s="22" t="s">
        <v>89</v>
      </c>
      <c r="C19" s="637"/>
      <c r="D19" s="22" t="s">
        <v>93</v>
      </c>
      <c r="E19" s="637"/>
    </row>
    <row r="20" spans="1:5">
      <c r="A20" s="30" t="s">
        <v>19</v>
      </c>
      <c r="B20" s="22" t="s">
        <v>527</v>
      </c>
      <c r="C20" s="637"/>
      <c r="D20" s="22" t="s">
        <v>483</v>
      </c>
      <c r="E20" s="637"/>
    </row>
    <row r="21" spans="1:5">
      <c r="A21" s="30" t="s">
        <v>20</v>
      </c>
      <c r="B21" s="22" t="s">
        <v>39</v>
      </c>
      <c r="C21" s="637"/>
      <c r="D21" s="22" t="s">
        <v>39</v>
      </c>
      <c r="E21" s="637"/>
    </row>
    <row r="22" spans="1:5">
      <c r="A22" s="30" t="s">
        <v>21</v>
      </c>
      <c r="B22" s="23" t="s">
        <v>38</v>
      </c>
      <c r="C22" s="637"/>
      <c r="D22" s="22" t="s">
        <v>39</v>
      </c>
      <c r="E22" s="637"/>
    </row>
    <row r="23" spans="1:5">
      <c r="A23" s="30" t="s">
        <v>22</v>
      </c>
      <c r="B23" s="23" t="s">
        <v>38</v>
      </c>
      <c r="C23" s="637"/>
      <c r="D23" s="22" t="s">
        <v>39</v>
      </c>
      <c r="E23" s="637"/>
    </row>
    <row r="24" spans="1:5">
      <c r="A24" s="30" t="s">
        <v>23</v>
      </c>
      <c r="B24" s="23" t="s">
        <v>38</v>
      </c>
      <c r="C24" s="637"/>
      <c r="D24" s="23" t="s">
        <v>38</v>
      </c>
      <c r="E24" s="637"/>
    </row>
    <row r="25" spans="1:5">
      <c r="A25" s="30" t="s">
        <v>24</v>
      </c>
      <c r="B25" s="23" t="s">
        <v>39</v>
      </c>
      <c r="C25" s="637"/>
      <c r="D25" s="23" t="s">
        <v>39</v>
      </c>
      <c r="E25" s="637"/>
    </row>
    <row r="26" spans="1:5">
      <c r="A26" s="30" t="s">
        <v>25</v>
      </c>
      <c r="B26" s="23" t="s">
        <v>38</v>
      </c>
      <c r="C26" s="637"/>
      <c r="D26" s="23" t="s">
        <v>39</v>
      </c>
      <c r="E26" s="637"/>
    </row>
    <row r="27" spans="1:5">
      <c r="A27" s="30" t="s">
        <v>26</v>
      </c>
      <c r="B27" s="22" t="s">
        <v>285</v>
      </c>
      <c r="C27" s="637"/>
      <c r="D27" s="23" t="s">
        <v>484</v>
      </c>
      <c r="E27" s="637"/>
    </row>
    <row r="28" spans="1:5">
      <c r="A28" s="30" t="s">
        <v>27</v>
      </c>
      <c r="B28" s="22" t="s">
        <v>86</v>
      </c>
      <c r="C28" s="637"/>
      <c r="D28" s="22" t="s">
        <v>86</v>
      </c>
      <c r="E28" s="637"/>
    </row>
    <row r="29" spans="1:5">
      <c r="A29" s="30" t="s">
        <v>28</v>
      </c>
      <c r="B29" s="22" t="s">
        <v>478</v>
      </c>
      <c r="C29" s="637"/>
      <c r="D29" s="23" t="str">
        <f>"CP=HKD4.48*        LP9725*21035689*               "</f>
        <v xml:space="preserve">CP=HKD4.48*        LP9725*21035689*               </v>
      </c>
      <c r="E29" s="637"/>
    </row>
    <row r="30" spans="1:5">
      <c r="A30" s="30" t="s">
        <v>524</v>
      </c>
      <c r="B30" s="23" t="s">
        <v>39</v>
      </c>
      <c r="C30" s="637"/>
      <c r="D30" s="23" t="s">
        <v>39</v>
      </c>
      <c r="E30" s="637"/>
    </row>
    <row r="31" spans="1:5">
      <c r="A31" s="30" t="s">
        <v>525</v>
      </c>
      <c r="B31" s="22" t="s">
        <v>92</v>
      </c>
      <c r="C31" s="637"/>
      <c r="D31" s="22" t="s">
        <v>92</v>
      </c>
      <c r="E31" s="637"/>
    </row>
    <row r="32" spans="1:5">
      <c r="A32" s="30" t="s">
        <v>526</v>
      </c>
      <c r="B32" s="22" t="s">
        <v>92</v>
      </c>
      <c r="C32" s="637"/>
      <c r="D32" s="22" t="s">
        <v>92</v>
      </c>
      <c r="E32" s="637"/>
    </row>
    <row r="33" spans="1:5">
      <c r="A33" s="30" t="s">
        <v>29</v>
      </c>
      <c r="B33" s="151" t="s">
        <v>147</v>
      </c>
      <c r="C33" s="637"/>
      <c r="D33" s="151" t="s">
        <v>147</v>
      </c>
      <c r="E33" s="637"/>
    </row>
    <row r="34" spans="1:5">
      <c r="A34" s="30" t="s">
        <v>30</v>
      </c>
      <c r="B34" s="151" t="s">
        <v>147</v>
      </c>
      <c r="C34" s="637"/>
      <c r="D34" s="151" t="s">
        <v>147</v>
      </c>
      <c r="E34" s="637"/>
    </row>
    <row r="35" spans="1:5">
      <c r="A35" s="30" t="s">
        <v>31</v>
      </c>
      <c r="B35" s="151" t="s">
        <v>147</v>
      </c>
      <c r="C35" s="637"/>
      <c r="D35" s="151" t="s">
        <v>147</v>
      </c>
      <c r="E35" s="637"/>
    </row>
    <row r="36" spans="1:5">
      <c r="A36" s="30" t="s">
        <v>32</v>
      </c>
      <c r="B36" s="151" t="s">
        <v>147</v>
      </c>
      <c r="C36" s="637"/>
      <c r="D36" s="23" t="s">
        <v>112</v>
      </c>
      <c r="E36" s="637"/>
    </row>
    <row r="37" spans="1:5">
      <c r="A37" s="30" t="s">
        <v>423</v>
      </c>
      <c r="B37" s="151" t="s">
        <v>147</v>
      </c>
      <c r="C37" s="637"/>
      <c r="D37" s="22" t="s">
        <v>485</v>
      </c>
      <c r="E37" s="637"/>
    </row>
    <row r="38" spans="1:5">
      <c r="A38" s="30" t="s">
        <v>424</v>
      </c>
      <c r="B38" s="151" t="s">
        <v>147</v>
      </c>
      <c r="C38" s="637"/>
      <c r="D38" s="22" t="s">
        <v>92</v>
      </c>
      <c r="E38" s="637"/>
    </row>
    <row r="39" spans="1:5">
      <c r="A39" s="30" t="s">
        <v>33</v>
      </c>
      <c r="B39" s="151" t="s">
        <v>147</v>
      </c>
      <c r="C39" s="637"/>
      <c r="D39" s="22" t="s">
        <v>1639</v>
      </c>
      <c r="E39" s="637"/>
    </row>
    <row r="40" spans="1:5">
      <c r="A40" s="30" t="s">
        <v>34</v>
      </c>
      <c r="B40" s="151" t="s">
        <v>147</v>
      </c>
      <c r="C40" s="637"/>
      <c r="D40" s="23" t="s">
        <v>42</v>
      </c>
      <c r="E40" s="637"/>
    </row>
    <row r="41" spans="1:5">
      <c r="A41" s="30" t="s">
        <v>35</v>
      </c>
      <c r="B41" s="151" t="s">
        <v>147</v>
      </c>
      <c r="C41" s="637"/>
      <c r="D41" s="23" t="s">
        <v>44</v>
      </c>
      <c r="E41" s="637"/>
    </row>
    <row r="42" spans="1:5">
      <c r="A42" s="30" t="s">
        <v>425</v>
      </c>
      <c r="B42" s="151" t="s">
        <v>147</v>
      </c>
      <c r="C42" s="637"/>
      <c r="D42" s="22" t="s">
        <v>39</v>
      </c>
      <c r="E42" s="637"/>
    </row>
    <row r="43" spans="1:5">
      <c r="A43" s="30" t="s">
        <v>426</v>
      </c>
      <c r="B43" s="151" t="s">
        <v>147</v>
      </c>
      <c r="C43" s="637"/>
      <c r="D43" s="22" t="s">
        <v>486</v>
      </c>
      <c r="E43" s="637"/>
    </row>
    <row r="44" spans="1:5">
      <c r="A44" s="30" t="s">
        <v>427</v>
      </c>
      <c r="B44" s="151" t="s">
        <v>147</v>
      </c>
      <c r="C44" s="637"/>
      <c r="D44" s="22" t="s">
        <v>95</v>
      </c>
      <c r="E44" s="637"/>
    </row>
    <row r="45" spans="1:5" ht="15.75" customHeight="1">
      <c r="A45" s="30" t="s">
        <v>428</v>
      </c>
      <c r="B45" s="151" t="s">
        <v>147</v>
      </c>
      <c r="C45" s="637"/>
      <c r="D45" s="23" t="s">
        <v>86</v>
      </c>
      <c r="E45" s="637"/>
    </row>
    <row r="46" spans="1:5">
      <c r="A46" s="30" t="s">
        <v>429</v>
      </c>
      <c r="B46" s="151" t="s">
        <v>147</v>
      </c>
      <c r="C46" s="637"/>
      <c r="D46" s="91" t="s">
        <v>95</v>
      </c>
      <c r="E46" s="637"/>
    </row>
    <row r="47" spans="1:5">
      <c r="A47" s="30" t="s">
        <v>430</v>
      </c>
      <c r="B47" s="151" t="s">
        <v>147</v>
      </c>
      <c r="C47" s="637"/>
      <c r="D47" s="23" t="s">
        <v>86</v>
      </c>
      <c r="E47" s="637"/>
    </row>
    <row r="48" spans="1:5">
      <c r="A48" s="30" t="s">
        <v>36</v>
      </c>
      <c r="B48" s="151" t="s">
        <v>147</v>
      </c>
      <c r="C48" s="637"/>
      <c r="D48" s="23" t="s">
        <v>94</v>
      </c>
      <c r="E48" s="637"/>
    </row>
    <row r="49" spans="1:5">
      <c r="A49" s="90" t="s">
        <v>421</v>
      </c>
      <c r="B49" s="151" t="s">
        <v>147</v>
      </c>
      <c r="C49" s="638"/>
      <c r="D49" s="22" t="s">
        <v>487</v>
      </c>
      <c r="E49" s="638"/>
    </row>
  </sheetData>
  <sheetProtection algorithmName="SHA-512" hashValue="muI49KeGl7xcJ5JPPkNS7gqfC7ZUZvF1TXV6h5xLoRbpcbycuPcmglyIWCnsB3pbis8khRLlDJG12wsIc1Ofag==" saltValue="r11aZ1pftOPzGwPaTbhqGA==" spinCount="100000" sheet="1" objects="1" scenarios="1"/>
  <mergeCells count="9">
    <mergeCell ref="C9:C49"/>
    <mergeCell ref="E9:E49"/>
    <mergeCell ref="B7:C7"/>
    <mergeCell ref="D7:E7"/>
    <mergeCell ref="A1:J1"/>
    <mergeCell ref="A2:J2"/>
    <mergeCell ref="A3:J3"/>
    <mergeCell ref="A5:J5"/>
    <mergeCell ref="A6:L6"/>
  </mergeCells>
  <phoneticPr fontId="1"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S11"/>
  <sheetViews>
    <sheetView zoomScale="85" zoomScaleNormal="85" workbookViewId="0">
      <selection activeCell="H20" sqref="H20"/>
    </sheetView>
  </sheetViews>
  <sheetFormatPr defaultRowHeight="15.75"/>
  <cols>
    <col min="1" max="1" width="15.5703125" style="24" bestFit="1" customWidth="1"/>
    <col min="2" max="2" width="16.140625" style="24" bestFit="1" customWidth="1"/>
    <col min="3" max="3" width="24.140625" style="24" customWidth="1"/>
    <col min="4" max="4" width="16.140625" style="24" bestFit="1" customWidth="1"/>
    <col min="5" max="5" width="24.140625" style="24" customWidth="1"/>
    <col min="6" max="6" width="16.85546875" style="24" bestFit="1" customWidth="1"/>
    <col min="7" max="16384" width="9.140625" style="24"/>
  </cols>
  <sheetData>
    <row r="1" spans="1:19" s="127" customFormat="1" ht="18">
      <c r="A1" s="501" t="s">
        <v>347</v>
      </c>
      <c r="B1" s="501"/>
      <c r="C1" s="501"/>
      <c r="D1" s="501"/>
      <c r="E1" s="501"/>
      <c r="F1" s="501"/>
      <c r="G1" s="501"/>
      <c r="H1" s="501"/>
      <c r="I1" s="501"/>
      <c r="J1" s="501"/>
    </row>
    <row r="2" spans="1:19">
      <c r="A2" s="502" t="s">
        <v>348</v>
      </c>
      <c r="B2" s="502"/>
      <c r="C2" s="502"/>
      <c r="D2" s="502"/>
      <c r="E2" s="502"/>
      <c r="F2" s="502"/>
      <c r="G2" s="502"/>
      <c r="H2" s="502"/>
      <c r="I2" s="502"/>
      <c r="J2" s="502"/>
      <c r="K2" s="502"/>
      <c r="L2" s="502"/>
      <c r="M2" s="502"/>
      <c r="N2" s="502"/>
      <c r="O2" s="502"/>
      <c r="P2" s="502"/>
      <c r="Q2" s="502"/>
      <c r="R2" s="502"/>
      <c r="S2" s="502"/>
    </row>
    <row r="3" spans="1:19">
      <c r="A3" s="502" t="s">
        <v>284</v>
      </c>
      <c r="B3" s="502"/>
      <c r="C3" s="502"/>
      <c r="D3" s="502"/>
      <c r="E3" s="502"/>
      <c r="F3" s="502"/>
      <c r="G3" s="502"/>
      <c r="H3" s="502"/>
      <c r="I3" s="502"/>
      <c r="J3" s="502"/>
      <c r="K3" s="502"/>
      <c r="L3" s="502"/>
      <c r="M3" s="502"/>
      <c r="N3" s="502"/>
      <c r="O3" s="502"/>
      <c r="P3" s="502"/>
      <c r="Q3" s="502"/>
      <c r="R3" s="502"/>
      <c r="S3" s="502"/>
    </row>
    <row r="4" spans="1:19">
      <c r="A4" s="89"/>
      <c r="B4" s="89"/>
      <c r="C4" s="89"/>
      <c r="D4" s="89"/>
      <c r="E4" s="89"/>
      <c r="F4" s="89"/>
      <c r="G4" s="89"/>
      <c r="H4" s="89"/>
      <c r="I4" s="89"/>
      <c r="J4" s="89"/>
    </row>
    <row r="5" spans="1:19" s="17" customFormat="1" ht="18">
      <c r="A5" s="501" t="s">
        <v>349</v>
      </c>
      <c r="B5" s="501"/>
      <c r="C5" s="501"/>
      <c r="D5" s="501"/>
      <c r="E5" s="501"/>
      <c r="F5" s="501"/>
    </row>
    <row r="6" spans="1:19">
      <c r="A6" s="502" t="s">
        <v>325</v>
      </c>
      <c r="B6" s="502"/>
      <c r="C6" s="502"/>
      <c r="D6" s="502"/>
      <c r="E6" s="502"/>
      <c r="F6" s="502"/>
      <c r="G6" s="502"/>
      <c r="H6" s="502"/>
      <c r="I6" s="502"/>
      <c r="J6" s="502"/>
      <c r="K6" s="502"/>
      <c r="L6" s="502"/>
      <c r="M6" s="78"/>
    </row>
    <row r="7" spans="1:19">
      <c r="A7" s="18"/>
      <c r="B7" s="503" t="s">
        <v>104</v>
      </c>
      <c r="C7" s="504"/>
      <c r="D7" s="503" t="s">
        <v>105</v>
      </c>
      <c r="E7" s="504"/>
    </row>
    <row r="8" spans="1:19" ht="75">
      <c r="A8" s="19" t="s">
        <v>108</v>
      </c>
      <c r="B8" s="20" t="s">
        <v>291</v>
      </c>
      <c r="C8" s="167" t="s">
        <v>440</v>
      </c>
      <c r="D8" s="20" t="s">
        <v>291</v>
      </c>
      <c r="E8" s="167" t="s">
        <v>440</v>
      </c>
    </row>
    <row r="9" spans="1:19">
      <c r="A9" s="29" t="s">
        <v>2</v>
      </c>
      <c r="B9" s="31" t="s">
        <v>6</v>
      </c>
      <c r="C9" s="636"/>
      <c r="D9" s="31" t="s">
        <v>47</v>
      </c>
      <c r="E9" s="636"/>
    </row>
    <row r="10" spans="1:19">
      <c r="A10" s="30" t="s">
        <v>45</v>
      </c>
      <c r="B10" s="22" t="s">
        <v>86</v>
      </c>
      <c r="C10" s="637"/>
      <c r="D10" s="22" t="s">
        <v>86</v>
      </c>
      <c r="E10" s="637"/>
    </row>
    <row r="11" spans="1:19">
      <c r="A11" s="30" t="s">
        <v>46</v>
      </c>
      <c r="B11" s="22" t="s">
        <v>97</v>
      </c>
      <c r="C11" s="638"/>
      <c r="D11" s="22" t="s">
        <v>96</v>
      </c>
      <c r="E11" s="638"/>
    </row>
  </sheetData>
  <sheetProtection algorithmName="SHA-512" hashValue="GTRr/H8ccdzG/rI8iCt9i0wE6cuwSJF8+nK754ndhyz0V49m53YWfjXdSsubFULC05jWqoniBEwJE+LwInQh5g==" saltValue="e+SiZ1Fs+dLsZ9W7aRqiPw==" spinCount="100000" sheet="1" objects="1" scenarios="1"/>
  <mergeCells count="9">
    <mergeCell ref="A1:J1"/>
    <mergeCell ref="A5:F5"/>
    <mergeCell ref="A6:L6"/>
    <mergeCell ref="E9:E11"/>
    <mergeCell ref="C9:C11"/>
    <mergeCell ref="A3:S3"/>
    <mergeCell ref="A2:S2"/>
    <mergeCell ref="B7:C7"/>
    <mergeCell ref="D7:E7"/>
  </mergeCells>
  <phoneticPr fontId="1" type="noConversion"/>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M12"/>
  <sheetViews>
    <sheetView zoomScale="85" zoomScaleNormal="85" workbookViewId="0">
      <selection activeCell="D10" sqref="D10"/>
    </sheetView>
  </sheetViews>
  <sheetFormatPr defaultRowHeight="15.75"/>
  <cols>
    <col min="1" max="1" width="43.28515625" style="24" customWidth="1"/>
    <col min="2" max="2" width="16.140625" style="24" bestFit="1" customWidth="1"/>
    <col min="3" max="3" width="30.28515625" style="24" customWidth="1"/>
    <col min="4" max="4" width="16.140625" style="24" bestFit="1" customWidth="1"/>
    <col min="5" max="5" width="30.28515625" style="24" customWidth="1"/>
    <col min="6" max="6" width="16.85546875" style="24" bestFit="1" customWidth="1"/>
    <col min="7" max="16384" width="9.140625" style="24"/>
  </cols>
  <sheetData>
    <row r="1" spans="1:13" s="127" customFormat="1" ht="18">
      <c r="A1" s="501" t="s">
        <v>347</v>
      </c>
      <c r="B1" s="501"/>
      <c r="C1" s="501"/>
      <c r="D1" s="501"/>
      <c r="E1" s="501"/>
      <c r="F1" s="501"/>
      <c r="G1" s="501"/>
      <c r="H1" s="501"/>
      <c r="I1" s="501"/>
      <c r="J1" s="501"/>
    </row>
    <row r="2" spans="1:13">
      <c r="A2" s="502" t="s">
        <v>412</v>
      </c>
      <c r="B2" s="502"/>
      <c r="C2" s="502"/>
      <c r="D2" s="502"/>
      <c r="E2" s="502"/>
      <c r="F2" s="502"/>
      <c r="G2" s="502"/>
      <c r="H2" s="502"/>
      <c r="I2" s="502"/>
      <c r="J2" s="502"/>
    </row>
    <row r="3" spans="1:13">
      <c r="A3" s="502" t="s">
        <v>411</v>
      </c>
      <c r="B3" s="502"/>
      <c r="C3" s="502"/>
      <c r="D3" s="502"/>
      <c r="E3" s="502"/>
      <c r="F3" s="502"/>
      <c r="G3" s="502"/>
      <c r="H3" s="502"/>
      <c r="I3" s="502"/>
      <c r="J3" s="502"/>
    </row>
    <row r="4" spans="1:13">
      <c r="A4" s="89"/>
      <c r="B4" s="89"/>
      <c r="C4" s="89"/>
      <c r="D4" s="89"/>
      <c r="E4" s="89"/>
      <c r="F4" s="89"/>
      <c r="G4" s="89"/>
      <c r="H4" s="89"/>
      <c r="I4" s="89"/>
      <c r="J4" s="89"/>
    </row>
    <row r="5" spans="1:13" s="17" customFormat="1" ht="18">
      <c r="A5" s="501" t="s">
        <v>350</v>
      </c>
      <c r="B5" s="501"/>
      <c r="C5" s="501"/>
      <c r="D5" s="501"/>
      <c r="E5" s="501"/>
      <c r="F5" s="501"/>
    </row>
    <row r="6" spans="1:13">
      <c r="A6" s="502" t="s">
        <v>325</v>
      </c>
      <c r="B6" s="502"/>
      <c r="C6" s="502"/>
      <c r="D6" s="502"/>
      <c r="E6" s="502"/>
      <c r="F6" s="502"/>
      <c r="G6" s="502"/>
      <c r="H6" s="502"/>
      <c r="I6" s="502"/>
      <c r="J6" s="502"/>
      <c r="K6" s="502"/>
      <c r="L6" s="502"/>
      <c r="M6" s="78"/>
    </row>
    <row r="7" spans="1:13">
      <c r="A7" s="18"/>
      <c r="B7" s="553" t="s">
        <v>104</v>
      </c>
      <c r="C7" s="553"/>
      <c r="D7" s="553" t="s">
        <v>105</v>
      </c>
      <c r="E7" s="553"/>
    </row>
    <row r="8" spans="1:13" ht="75">
      <c r="A8" s="19" t="s">
        <v>294</v>
      </c>
      <c r="B8" s="20" t="s">
        <v>293</v>
      </c>
      <c r="C8" s="167" t="s">
        <v>440</v>
      </c>
      <c r="D8" s="20" t="s">
        <v>293</v>
      </c>
      <c r="E8" s="167" t="s">
        <v>440</v>
      </c>
    </row>
    <row r="9" spans="1:13">
      <c r="A9" s="29" t="s">
        <v>292</v>
      </c>
      <c r="B9" s="148" t="s">
        <v>447</v>
      </c>
      <c r="C9" s="636"/>
      <c r="D9" s="134" t="s">
        <v>528</v>
      </c>
      <c r="E9" s="636"/>
    </row>
    <row r="10" spans="1:13">
      <c r="A10" s="30" t="s">
        <v>403</v>
      </c>
      <c r="B10" s="25">
        <v>2</v>
      </c>
      <c r="C10" s="638"/>
      <c r="D10" s="25">
        <v>2</v>
      </c>
      <c r="E10" s="638"/>
    </row>
    <row r="12" spans="1:13">
      <c r="A12" s="24" t="s">
        <v>402</v>
      </c>
    </row>
  </sheetData>
  <sheetProtection algorithmName="SHA-512" hashValue="Vb3TlWP/0aipqf5qhsiFe0Sr5Y6PBYfo2XSaebkGOePBgsmO5hYyWFXjzfhrxWZZoiINAEtrn+soKKCMmE3EEA==" saltValue="mtn48q9wW3w1ueFUwRYJDQ==" spinCount="100000" sheet="1" objects="1" scenarios="1"/>
  <mergeCells count="9">
    <mergeCell ref="C9:C10"/>
    <mergeCell ref="E9:E10"/>
    <mergeCell ref="B7:C7"/>
    <mergeCell ref="D7:E7"/>
    <mergeCell ref="A1:J1"/>
    <mergeCell ref="A2:J2"/>
    <mergeCell ref="A3:J3"/>
    <mergeCell ref="A5:F5"/>
    <mergeCell ref="A6:L6"/>
  </mergeCells>
  <phoneticPr fontId="1" type="noConversion"/>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M11"/>
  <sheetViews>
    <sheetView zoomScale="85" zoomScaleNormal="85" workbookViewId="0">
      <selection activeCell="N26" sqref="N26"/>
    </sheetView>
  </sheetViews>
  <sheetFormatPr defaultRowHeight="15.75"/>
  <cols>
    <col min="1" max="1" width="32.28515625" style="24" customWidth="1"/>
    <col min="2" max="2" width="21.42578125" style="24" customWidth="1"/>
    <col min="3" max="3" width="27.5703125" style="24" customWidth="1"/>
    <col min="4" max="4" width="16.85546875" style="24" bestFit="1" customWidth="1"/>
    <col min="5" max="5" width="27.5703125" style="24" customWidth="1"/>
    <col min="6" max="6" width="16.85546875" style="24" bestFit="1" customWidth="1"/>
    <col min="7" max="16384" width="9.140625" style="24"/>
  </cols>
  <sheetData>
    <row r="1" spans="1:13" s="127" customFormat="1" ht="18">
      <c r="A1" s="501" t="s">
        <v>347</v>
      </c>
      <c r="B1" s="501"/>
      <c r="C1" s="501"/>
      <c r="D1" s="501"/>
      <c r="E1" s="501"/>
      <c r="F1" s="501"/>
      <c r="G1" s="501"/>
      <c r="H1" s="501"/>
      <c r="I1" s="501"/>
      <c r="J1" s="501"/>
    </row>
    <row r="2" spans="1:13">
      <c r="A2" s="502" t="s">
        <v>412</v>
      </c>
      <c r="B2" s="502"/>
      <c r="C2" s="502"/>
      <c r="D2" s="502"/>
      <c r="E2" s="502"/>
      <c r="F2" s="502"/>
      <c r="G2" s="502"/>
      <c r="H2" s="502"/>
      <c r="I2" s="502"/>
      <c r="J2" s="502"/>
    </row>
    <row r="3" spans="1:13">
      <c r="A3" s="502" t="s">
        <v>411</v>
      </c>
      <c r="B3" s="502"/>
      <c r="C3" s="502"/>
      <c r="D3" s="502"/>
      <c r="E3" s="502"/>
      <c r="F3" s="502"/>
      <c r="G3" s="502"/>
      <c r="H3" s="502"/>
      <c r="I3" s="502"/>
      <c r="J3" s="502"/>
    </row>
    <row r="5" spans="1:13" s="17" customFormat="1" ht="18">
      <c r="A5" s="501" t="s">
        <v>352</v>
      </c>
      <c r="B5" s="501"/>
      <c r="C5" s="501"/>
      <c r="D5" s="501"/>
      <c r="E5" s="501"/>
      <c r="F5" s="501"/>
    </row>
    <row r="6" spans="1:13" s="17" customFormat="1" ht="18">
      <c r="A6" s="694" t="s">
        <v>384</v>
      </c>
      <c r="B6" s="694"/>
      <c r="C6" s="694"/>
      <c r="D6" s="694"/>
      <c r="E6" s="694"/>
      <c r="F6" s="694"/>
      <c r="G6" s="694"/>
      <c r="H6" s="694"/>
    </row>
    <row r="7" spans="1:13">
      <c r="A7" s="502" t="s">
        <v>325</v>
      </c>
      <c r="B7" s="502"/>
      <c r="C7" s="502"/>
      <c r="D7" s="502"/>
      <c r="E7" s="502"/>
      <c r="F7" s="502"/>
      <c r="G7" s="502"/>
      <c r="H7" s="502"/>
      <c r="I7" s="502"/>
      <c r="J7" s="502"/>
      <c r="K7" s="502"/>
      <c r="L7" s="502"/>
      <c r="M7" s="78"/>
    </row>
    <row r="8" spans="1:13">
      <c r="A8" s="18"/>
      <c r="B8" s="553" t="s">
        <v>104</v>
      </c>
      <c r="C8" s="553"/>
      <c r="D8" s="553" t="s">
        <v>105</v>
      </c>
      <c r="E8" s="553"/>
    </row>
    <row r="9" spans="1:13" ht="75">
      <c r="A9" s="122" t="s">
        <v>297</v>
      </c>
      <c r="B9" s="20" t="s">
        <v>296</v>
      </c>
      <c r="C9" s="167" t="s">
        <v>440</v>
      </c>
      <c r="D9" s="20" t="s">
        <v>296</v>
      </c>
      <c r="E9" s="167" t="s">
        <v>440</v>
      </c>
    </row>
    <row r="10" spans="1:13">
      <c r="A10" s="29" t="s">
        <v>310</v>
      </c>
      <c r="B10" s="28" t="s">
        <v>488</v>
      </c>
      <c r="C10" s="636"/>
      <c r="D10" s="28" t="s">
        <v>489</v>
      </c>
      <c r="E10" s="636"/>
    </row>
    <row r="11" spans="1:13">
      <c r="A11" s="30" t="s">
        <v>309</v>
      </c>
      <c r="B11" s="26" t="s">
        <v>529</v>
      </c>
      <c r="C11" s="638"/>
      <c r="D11" s="26" t="s">
        <v>530</v>
      </c>
      <c r="E11" s="638"/>
    </row>
  </sheetData>
  <sheetProtection algorithmName="SHA-512" hashValue="ZVHXAqnq0Iq4lRuF2equ2KVhyHaU0cKMsoClraAFHbcKi98YfQump3+yQfQL1TQG6C2K87YZUhYZw6H3CvYlMg==" saltValue="jrV3n9KZSpvVgW5MCvT3Dg==" spinCount="100000" sheet="1" objects="1" scenarios="1"/>
  <mergeCells count="10">
    <mergeCell ref="C10:C11"/>
    <mergeCell ref="E10:E11"/>
    <mergeCell ref="A1:J1"/>
    <mergeCell ref="A2:J2"/>
    <mergeCell ref="A3:J3"/>
    <mergeCell ref="A6:H6"/>
    <mergeCell ref="B8:C8"/>
    <mergeCell ref="D8:E8"/>
    <mergeCell ref="A5:F5"/>
    <mergeCell ref="A7:L7"/>
  </mergeCells>
  <phoneticPr fontId="1" type="noConversion"/>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M20"/>
  <sheetViews>
    <sheetView zoomScale="85" zoomScaleNormal="85" workbookViewId="0">
      <selection activeCell="M33" sqref="M33"/>
    </sheetView>
  </sheetViews>
  <sheetFormatPr defaultRowHeight="15.75"/>
  <cols>
    <col min="1" max="1" width="46.140625" style="24" customWidth="1"/>
    <col min="2" max="2" width="16.140625" style="24" bestFit="1" customWidth="1"/>
    <col min="3" max="3" width="27.7109375" style="24" customWidth="1"/>
    <col min="4" max="4" width="16.140625" style="24" bestFit="1" customWidth="1"/>
    <col min="5" max="5" width="27.7109375" style="24" customWidth="1"/>
    <col min="6" max="6" width="16.85546875" style="24" bestFit="1" customWidth="1"/>
    <col min="7" max="16384" width="9.140625" style="24"/>
  </cols>
  <sheetData>
    <row r="1" spans="1:13" s="127" customFormat="1" ht="18">
      <c r="A1" s="501" t="s">
        <v>347</v>
      </c>
      <c r="B1" s="501"/>
      <c r="C1" s="501"/>
      <c r="D1" s="501"/>
      <c r="E1" s="501"/>
      <c r="F1" s="501"/>
      <c r="G1" s="501"/>
      <c r="H1" s="501"/>
      <c r="I1" s="501"/>
      <c r="J1" s="501"/>
    </row>
    <row r="2" spans="1:13">
      <c r="A2" s="502" t="s">
        <v>412</v>
      </c>
      <c r="B2" s="502"/>
      <c r="C2" s="502"/>
      <c r="D2" s="502"/>
      <c r="E2" s="502"/>
      <c r="F2" s="502"/>
      <c r="G2" s="502"/>
      <c r="H2" s="502"/>
      <c r="I2" s="502"/>
      <c r="J2" s="502"/>
    </row>
    <row r="3" spans="1:13">
      <c r="A3" s="502" t="s">
        <v>411</v>
      </c>
      <c r="B3" s="502"/>
      <c r="C3" s="502"/>
      <c r="D3" s="502"/>
      <c r="E3" s="502"/>
      <c r="F3" s="502"/>
      <c r="G3" s="502"/>
      <c r="H3" s="502"/>
      <c r="I3" s="502"/>
      <c r="J3" s="502"/>
    </row>
    <row r="4" spans="1:13" s="127" customFormat="1" ht="18">
      <c r="A4" s="501"/>
      <c r="B4" s="501"/>
      <c r="C4" s="501"/>
      <c r="D4" s="501"/>
      <c r="E4" s="501"/>
      <c r="F4" s="501"/>
      <c r="G4" s="501"/>
      <c r="H4" s="501"/>
    </row>
    <row r="5" spans="1:13" s="17" customFormat="1" ht="18">
      <c r="A5" s="501" t="s">
        <v>345</v>
      </c>
      <c r="B5" s="501"/>
      <c r="C5" s="501"/>
      <c r="D5" s="501"/>
      <c r="E5" s="501"/>
      <c r="F5" s="501"/>
    </row>
    <row r="6" spans="1:13" s="17" customFormat="1" ht="18">
      <c r="A6" s="135" t="s">
        <v>384</v>
      </c>
      <c r="B6" s="88"/>
      <c r="C6" s="88"/>
      <c r="D6" s="88"/>
      <c r="E6" s="88"/>
      <c r="F6" s="88"/>
    </row>
    <row r="7" spans="1:13">
      <c r="A7" s="502" t="s">
        <v>325</v>
      </c>
      <c r="B7" s="502"/>
      <c r="C7" s="502"/>
      <c r="D7" s="502"/>
      <c r="E7" s="502"/>
      <c r="F7" s="502"/>
      <c r="G7" s="502"/>
      <c r="H7" s="502"/>
      <c r="I7" s="502"/>
      <c r="J7" s="502"/>
      <c r="K7" s="502"/>
      <c r="L7" s="502"/>
      <c r="M7" s="78"/>
    </row>
    <row r="8" spans="1:13">
      <c r="A8" s="94"/>
      <c r="B8" s="553" t="s">
        <v>104</v>
      </c>
      <c r="C8" s="553"/>
      <c r="D8" s="553" t="s">
        <v>105</v>
      </c>
      <c r="E8" s="553"/>
    </row>
    <row r="9" spans="1:13" ht="75">
      <c r="A9" s="95" t="s">
        <v>308</v>
      </c>
      <c r="B9" s="20" t="s">
        <v>307</v>
      </c>
      <c r="C9" s="167" t="s">
        <v>440</v>
      </c>
      <c r="D9" s="20" t="s">
        <v>307</v>
      </c>
      <c r="E9" s="167" t="s">
        <v>440</v>
      </c>
    </row>
    <row r="10" spans="1:13">
      <c r="A10" s="29" t="s">
        <v>306</v>
      </c>
      <c r="B10" s="28" t="s">
        <v>305</v>
      </c>
      <c r="C10" s="636"/>
      <c r="D10" s="28" t="s">
        <v>489</v>
      </c>
      <c r="E10" s="636"/>
    </row>
    <row r="11" spans="1:13">
      <c r="A11" s="30" t="s">
        <v>304</v>
      </c>
      <c r="B11" s="25" t="s">
        <v>531</v>
      </c>
      <c r="C11" s="637"/>
      <c r="D11" s="25" t="s">
        <v>535</v>
      </c>
      <c r="E11" s="637"/>
    </row>
    <row r="12" spans="1:13">
      <c r="A12" s="30" t="s">
        <v>303</v>
      </c>
      <c r="B12" s="26" t="s">
        <v>532</v>
      </c>
      <c r="C12" s="637"/>
      <c r="D12" s="26" t="s">
        <v>536</v>
      </c>
      <c r="E12" s="637"/>
    </row>
    <row r="13" spans="1:13">
      <c r="A13" s="30" t="s">
        <v>302</v>
      </c>
      <c r="B13" s="26" t="s">
        <v>529</v>
      </c>
      <c r="C13" s="637"/>
      <c r="D13" s="26" t="s">
        <v>530</v>
      </c>
      <c r="E13" s="637"/>
    </row>
    <row r="14" spans="1:13">
      <c r="A14" s="30" t="s">
        <v>301</v>
      </c>
      <c r="B14" s="26" t="s">
        <v>533</v>
      </c>
      <c r="C14" s="637"/>
      <c r="D14" s="26" t="s">
        <v>537</v>
      </c>
      <c r="E14" s="637"/>
    </row>
    <row r="15" spans="1:13">
      <c r="A15" s="30" t="s">
        <v>300</v>
      </c>
      <c r="B15" s="26" t="s">
        <v>529</v>
      </c>
      <c r="C15" s="637"/>
      <c r="D15" s="26" t="s">
        <v>530</v>
      </c>
      <c r="E15" s="637"/>
    </row>
    <row r="16" spans="1:13">
      <c r="A16" s="93" t="s">
        <v>220</v>
      </c>
      <c r="B16" s="26" t="s">
        <v>534</v>
      </c>
      <c r="C16" s="637"/>
      <c r="D16" s="26" t="s">
        <v>538</v>
      </c>
      <c r="E16" s="637"/>
    </row>
    <row r="17" spans="1:5">
      <c r="A17" s="30" t="s">
        <v>299</v>
      </c>
      <c r="B17" s="25" t="s">
        <v>86</v>
      </c>
      <c r="C17" s="637"/>
      <c r="D17" s="25" t="s">
        <v>86</v>
      </c>
      <c r="E17" s="637"/>
    </row>
    <row r="18" spans="1:5">
      <c r="A18" s="30" t="s">
        <v>298</v>
      </c>
      <c r="B18" s="26" t="s">
        <v>86</v>
      </c>
      <c r="C18" s="638"/>
      <c r="D18" s="26" t="s">
        <v>86</v>
      </c>
      <c r="E18" s="638"/>
    </row>
    <row r="20" spans="1:5">
      <c r="A20" s="502" t="s">
        <v>113</v>
      </c>
      <c r="B20" s="502"/>
      <c r="C20" s="502"/>
      <c r="D20" s="502"/>
      <c r="E20" s="502"/>
    </row>
  </sheetData>
  <sheetProtection algorithmName="SHA-512" hashValue="uexFZvr6H602US2B5Pz2b4kbkr1txSCQ7URSre9uRRZUVBsXwcNSnVsx0yn4gM1HHorbvZEkSQHxJJvCunAp4A==" saltValue="WHf2UL1CdzMrlqJzCcueKQ==" spinCount="100000" sheet="1" objects="1" scenarios="1"/>
  <mergeCells count="11">
    <mergeCell ref="A20:E20"/>
    <mergeCell ref="A4:H4"/>
    <mergeCell ref="B8:C8"/>
    <mergeCell ref="D8:E8"/>
    <mergeCell ref="A1:J1"/>
    <mergeCell ref="A2:J2"/>
    <mergeCell ref="A3:J3"/>
    <mergeCell ref="A5:F5"/>
    <mergeCell ref="A7:L7"/>
    <mergeCell ref="E10:E18"/>
    <mergeCell ref="C10:C18"/>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106"/>
  <sheetViews>
    <sheetView topLeftCell="A61" zoomScale="85" zoomScaleNormal="85" workbookViewId="0">
      <selection activeCell="Z13" sqref="Z13"/>
    </sheetView>
  </sheetViews>
  <sheetFormatPr defaultRowHeight="18"/>
  <cols>
    <col min="1" max="8" width="9.85546875" style="57" customWidth="1"/>
    <col min="9" max="11" width="9.28515625" style="57" bestFit="1" customWidth="1"/>
    <col min="12" max="12" width="40" style="57" customWidth="1"/>
    <col min="13" max="14" width="9.28515625" style="57" bestFit="1" customWidth="1"/>
    <col min="15" max="16384" width="9.140625" style="57"/>
  </cols>
  <sheetData>
    <row r="1" spans="1:9">
      <c r="A1" s="77" t="s">
        <v>170</v>
      </c>
    </row>
    <row r="3" spans="1:9" s="2" customFormat="1" ht="15">
      <c r="A3" s="85" t="s">
        <v>1544</v>
      </c>
    </row>
    <row r="4" spans="1:9">
      <c r="A4" s="494" t="s">
        <v>171</v>
      </c>
      <c r="B4" s="494"/>
      <c r="E4" s="495" t="s">
        <v>172</v>
      </c>
      <c r="F4" s="495"/>
      <c r="G4" s="495"/>
    </row>
    <row r="5" spans="1:9" s="2" customFormat="1" ht="15"/>
    <row r="6" spans="1:9" s="2" customFormat="1" ht="15">
      <c r="A6" s="395" t="s">
        <v>1345</v>
      </c>
    </row>
    <row r="7" spans="1:9" s="13" customFormat="1" ht="14.25">
      <c r="A7" s="13" t="s">
        <v>1545</v>
      </c>
    </row>
    <row r="8" spans="1:9" s="13" customFormat="1" ht="14.25">
      <c r="A8" s="13" t="s">
        <v>1546</v>
      </c>
    </row>
    <row r="9" spans="1:9" s="13" customFormat="1" ht="14.25"/>
    <row r="10" spans="1:9" s="13" customFormat="1" ht="15">
      <c r="A10" s="13" t="s">
        <v>1547</v>
      </c>
    </row>
    <row r="11" spans="1:9" s="13" customFormat="1" ht="15">
      <c r="A11" s="13" t="s">
        <v>1548</v>
      </c>
    </row>
    <row r="12" spans="1:9" s="79" customFormat="1" ht="14.25">
      <c r="A12" s="144" t="s">
        <v>1549</v>
      </c>
      <c r="B12" s="144" t="s">
        <v>1550</v>
      </c>
      <c r="C12" s="144" t="s">
        <v>1551</v>
      </c>
      <c r="D12" s="144" t="s">
        <v>1552</v>
      </c>
      <c r="E12" s="144" t="s">
        <v>1553</v>
      </c>
      <c r="F12" s="144" t="s">
        <v>1554</v>
      </c>
      <c r="G12" s="144" t="s">
        <v>1555</v>
      </c>
      <c r="H12" s="144" t="s">
        <v>1556</v>
      </c>
      <c r="I12" s="13"/>
    </row>
    <row r="13" spans="1:9" s="79" customFormat="1" ht="14.25">
      <c r="A13" s="144" t="s">
        <v>1557</v>
      </c>
      <c r="B13" s="144" t="s">
        <v>1558</v>
      </c>
      <c r="C13" s="144" t="s">
        <v>1559</v>
      </c>
      <c r="D13" s="144" t="s">
        <v>1560</v>
      </c>
      <c r="E13" s="144" t="s">
        <v>1561</v>
      </c>
      <c r="F13" s="144" t="s">
        <v>1562</v>
      </c>
      <c r="G13" s="144" t="s">
        <v>1563</v>
      </c>
      <c r="H13" s="144" t="s">
        <v>1564</v>
      </c>
      <c r="I13" s="13"/>
    </row>
    <row r="14" spans="1:9" s="79" customFormat="1" ht="14.25">
      <c r="A14" s="144" t="s">
        <v>1565</v>
      </c>
      <c r="B14" s="144"/>
      <c r="C14" s="144"/>
      <c r="D14" s="144"/>
      <c r="E14" s="144"/>
      <c r="F14" s="144"/>
      <c r="G14" s="144"/>
      <c r="H14" s="144"/>
      <c r="I14" s="13"/>
    </row>
    <row r="15" spans="1:9" s="13" customFormat="1" ht="14.25"/>
    <row r="16" spans="1:9" s="13" customFormat="1" ht="15">
      <c r="A16" s="13" t="s">
        <v>1566</v>
      </c>
    </row>
    <row r="17" spans="1:4" s="13" customFormat="1" ht="15">
      <c r="A17" s="13" t="s">
        <v>1548</v>
      </c>
    </row>
    <row r="18" spans="1:4" s="79" customFormat="1" ht="14.25">
      <c r="A18" s="144" t="s">
        <v>1567</v>
      </c>
      <c r="B18" s="144" t="s">
        <v>1568</v>
      </c>
      <c r="C18" s="144" t="s">
        <v>1564</v>
      </c>
      <c r="D18" s="144" t="s">
        <v>1565</v>
      </c>
    </row>
    <row r="19" spans="1:4" s="2" customFormat="1" ht="15"/>
    <row r="20" spans="1:4" s="2" customFormat="1" ht="15">
      <c r="A20" s="395" t="s">
        <v>1569</v>
      </c>
    </row>
    <row r="21" spans="1:4" s="13" customFormat="1" ht="14.25">
      <c r="A21" s="13" t="s">
        <v>1570</v>
      </c>
    </row>
    <row r="22" spans="1:4" s="13" customFormat="1" ht="14.25">
      <c r="A22" s="13" t="s">
        <v>1571</v>
      </c>
    </row>
    <row r="23" spans="1:4" s="13" customFormat="1" ht="14.25">
      <c r="A23" s="13" t="s">
        <v>1572</v>
      </c>
    </row>
    <row r="24" spans="1:4" s="13" customFormat="1" ht="14.25">
      <c r="A24" s="13" t="s">
        <v>1573</v>
      </c>
    </row>
    <row r="25" spans="1:4" s="13" customFormat="1" ht="14.25"/>
    <row r="26" spans="1:4" s="13" customFormat="1" ht="14.25">
      <c r="A26" s="13" t="s">
        <v>1574</v>
      </c>
    </row>
    <row r="27" spans="1:4" s="13" customFormat="1" ht="14.25">
      <c r="A27" s="13" t="s">
        <v>1575</v>
      </c>
    </row>
    <row r="28" spans="1:4" s="79" customFormat="1" ht="14.25">
      <c r="A28" s="144" t="s">
        <v>1576</v>
      </c>
    </row>
    <row r="29" spans="1:4" s="13" customFormat="1" ht="14.25">
      <c r="A29" s="13" t="s">
        <v>1577</v>
      </c>
    </row>
    <row r="30" spans="1:4" s="13" customFormat="1" ht="14.25"/>
    <row r="31" spans="1:4" s="13" customFormat="1" ht="15">
      <c r="A31" s="13" t="s">
        <v>1566</v>
      </c>
    </row>
    <row r="32" spans="1:4" s="13" customFormat="1" ht="14.25">
      <c r="A32" s="13" t="s">
        <v>1578</v>
      </c>
    </row>
    <row r="33" spans="1:9" s="79" customFormat="1" ht="14.25">
      <c r="A33" s="144" t="s">
        <v>1579</v>
      </c>
    </row>
    <row r="35" spans="1:9">
      <c r="A35" s="85" t="s">
        <v>1580</v>
      </c>
    </row>
    <row r="36" spans="1:9">
      <c r="A36" s="494" t="s">
        <v>171</v>
      </c>
      <c r="B36" s="494"/>
      <c r="E36" s="495" t="s">
        <v>172</v>
      </c>
      <c r="F36" s="495"/>
      <c r="G36" s="495"/>
    </row>
    <row r="37" spans="1:9">
      <c r="A37" s="219"/>
      <c r="B37" s="219"/>
      <c r="E37" s="220"/>
      <c r="F37" s="220"/>
      <c r="G37" s="220"/>
    </row>
    <row r="38" spans="1:9">
      <c r="A38" s="13" t="s">
        <v>1581</v>
      </c>
    </row>
    <row r="39" spans="1:9">
      <c r="A39" s="13" t="s">
        <v>1582</v>
      </c>
    </row>
    <row r="40" spans="1:9">
      <c r="A40" s="13"/>
    </row>
    <row r="41" spans="1:9">
      <c r="A41" s="13" t="s">
        <v>1583</v>
      </c>
    </row>
    <row r="42" spans="1:9" s="13" customFormat="1" ht="14.25">
      <c r="A42" s="13" t="s">
        <v>1578</v>
      </c>
    </row>
    <row r="43" spans="1:9" s="79" customFormat="1" ht="14.25">
      <c r="A43" s="144" t="s">
        <v>1549</v>
      </c>
      <c r="B43" s="144" t="s">
        <v>1584</v>
      </c>
      <c r="C43" s="144" t="s">
        <v>1585</v>
      </c>
      <c r="D43" s="144" t="s">
        <v>1586</v>
      </c>
      <c r="E43" s="144" t="s">
        <v>1587</v>
      </c>
      <c r="F43" s="144" t="s">
        <v>1588</v>
      </c>
      <c r="G43" s="144" t="s">
        <v>1589</v>
      </c>
      <c r="H43" s="144" t="s">
        <v>1590</v>
      </c>
      <c r="I43" s="13"/>
    </row>
    <row r="44" spans="1:9" s="13" customFormat="1" ht="14.25"/>
    <row r="45" spans="1:9">
      <c r="A45" s="85" t="s">
        <v>1591</v>
      </c>
    </row>
    <row r="46" spans="1:9">
      <c r="A46" s="494" t="s">
        <v>171</v>
      </c>
      <c r="B46" s="494"/>
      <c r="E46" s="495" t="s">
        <v>172</v>
      </c>
      <c r="F46" s="495"/>
      <c r="G46" s="495"/>
    </row>
    <row r="47" spans="1:9">
      <c r="A47" s="219"/>
      <c r="B47" s="219"/>
      <c r="E47" s="220"/>
      <c r="F47" s="220"/>
      <c r="G47" s="220"/>
    </row>
    <row r="48" spans="1:9">
      <c r="A48" s="13" t="s">
        <v>1592</v>
      </c>
    </row>
    <row r="49" spans="1:7">
      <c r="A49" s="13" t="s">
        <v>1593</v>
      </c>
    </row>
    <row r="50" spans="1:7">
      <c r="A50" s="13" t="s">
        <v>1594</v>
      </c>
    </row>
    <row r="51" spans="1:7">
      <c r="A51" s="13" t="s">
        <v>1595</v>
      </c>
    </row>
    <row r="53" spans="1:7">
      <c r="A53" s="13" t="s">
        <v>1596</v>
      </c>
    </row>
    <row r="54" spans="1:7">
      <c r="A54" s="13" t="s">
        <v>1597</v>
      </c>
    </row>
    <row r="55" spans="1:7">
      <c r="A55" s="13"/>
    </row>
    <row r="56" spans="1:7">
      <c r="A56" s="13" t="s">
        <v>1598</v>
      </c>
    </row>
    <row r="57" spans="1:7" s="13" customFormat="1" ht="14.25">
      <c r="A57" s="13" t="s">
        <v>1578</v>
      </c>
    </row>
    <row r="58" spans="1:7" s="13" customFormat="1" ht="14.25">
      <c r="A58" s="144" t="s">
        <v>1549</v>
      </c>
      <c r="B58" s="144" t="s">
        <v>1584</v>
      </c>
      <c r="C58" s="144" t="s">
        <v>1585</v>
      </c>
      <c r="D58" s="144" t="s">
        <v>1586</v>
      </c>
      <c r="E58" s="144" t="s">
        <v>1587</v>
      </c>
    </row>
    <row r="59" spans="1:7" s="13" customFormat="1" ht="14.25"/>
    <row r="60" spans="1:7">
      <c r="A60" s="85" t="s">
        <v>1599</v>
      </c>
    </row>
    <row r="61" spans="1:7">
      <c r="A61" s="494" t="s">
        <v>171</v>
      </c>
      <c r="B61" s="494"/>
      <c r="E61" s="495" t="s">
        <v>172</v>
      </c>
      <c r="F61" s="495"/>
      <c r="G61" s="495"/>
    </row>
    <row r="63" spans="1:7">
      <c r="A63" s="13" t="s">
        <v>1600</v>
      </c>
    </row>
    <row r="64" spans="1:7">
      <c r="A64" s="13" t="s">
        <v>1601</v>
      </c>
    </row>
    <row r="65" spans="1:7">
      <c r="A65" s="13"/>
    </row>
    <row r="66" spans="1:7">
      <c r="A66" s="13" t="s">
        <v>1602</v>
      </c>
    </row>
    <row r="67" spans="1:7">
      <c r="A67" s="13" t="s">
        <v>1603</v>
      </c>
    </row>
    <row r="68" spans="1:7">
      <c r="A68" s="144" t="s">
        <v>1549</v>
      </c>
      <c r="B68" s="144" t="s">
        <v>1584</v>
      </c>
    </row>
    <row r="69" spans="1:7">
      <c r="A69" s="13" t="s">
        <v>1604</v>
      </c>
    </row>
    <row r="71" spans="1:7">
      <c r="A71" s="85" t="s">
        <v>201</v>
      </c>
    </row>
    <row r="72" spans="1:7">
      <c r="A72" s="494" t="s">
        <v>171</v>
      </c>
      <c r="B72" s="494"/>
      <c r="E72" s="495" t="s">
        <v>172</v>
      </c>
      <c r="F72" s="495"/>
      <c r="G72" s="495"/>
    </row>
    <row r="74" spans="1:7">
      <c r="A74" s="13" t="s">
        <v>196</v>
      </c>
    </row>
    <row r="75" spans="1:7">
      <c r="A75" s="13" t="s">
        <v>197</v>
      </c>
    </row>
    <row r="76" spans="1:7">
      <c r="A76" s="13"/>
    </row>
    <row r="77" spans="1:7">
      <c r="A77" s="123" t="s">
        <v>198</v>
      </c>
      <c r="B77" s="13" t="s">
        <v>199</v>
      </c>
    </row>
    <row r="78" spans="1:7">
      <c r="A78" s="13" t="s">
        <v>1605</v>
      </c>
    </row>
    <row r="79" spans="1:7">
      <c r="A79" s="13"/>
    </row>
    <row r="80" spans="1:7">
      <c r="A80" s="13" t="s">
        <v>200</v>
      </c>
    </row>
    <row r="81" spans="1:13">
      <c r="A81" s="497" t="s">
        <v>341</v>
      </c>
      <c r="B81" s="497"/>
      <c r="C81" s="497"/>
      <c r="D81" s="497"/>
      <c r="E81" s="497"/>
      <c r="F81" s="497"/>
      <c r="G81" s="497"/>
      <c r="H81" s="497"/>
      <c r="I81" s="497"/>
      <c r="J81" s="497"/>
      <c r="K81" s="497"/>
      <c r="L81" s="497"/>
      <c r="M81" s="497"/>
    </row>
    <row r="82" spans="1:13">
      <c r="A82" s="496" t="s">
        <v>223</v>
      </c>
      <c r="B82" s="496"/>
      <c r="C82" s="496"/>
      <c r="D82" s="496"/>
      <c r="E82" s="496"/>
      <c r="F82" s="496"/>
      <c r="G82" s="496"/>
      <c r="H82" s="496"/>
      <c r="I82" s="496"/>
      <c r="J82" s="496"/>
      <c r="K82" s="496"/>
      <c r="L82" s="496"/>
      <c r="M82" s="1"/>
    </row>
    <row r="83" spans="1:13">
      <c r="A83" s="13"/>
    </row>
    <row r="84" spans="1:13">
      <c r="A84" s="13"/>
    </row>
    <row r="85" spans="1:13">
      <c r="A85" s="497" t="s">
        <v>342</v>
      </c>
      <c r="B85" s="497"/>
      <c r="C85" s="497"/>
      <c r="D85" s="497"/>
      <c r="E85" s="497"/>
      <c r="F85" s="497"/>
      <c r="G85" s="497"/>
      <c r="H85" s="497"/>
      <c r="I85" s="497"/>
      <c r="J85" s="497"/>
      <c r="K85" s="497"/>
      <c r="L85" s="497"/>
      <c r="M85" s="497"/>
    </row>
    <row r="86" spans="1:13">
      <c r="A86" s="496" t="s">
        <v>224</v>
      </c>
      <c r="B86" s="496"/>
      <c r="C86" s="496"/>
      <c r="D86" s="496"/>
      <c r="E86" s="496"/>
      <c r="F86" s="496"/>
      <c r="G86" s="496"/>
      <c r="H86" s="496"/>
      <c r="I86" s="496"/>
      <c r="J86" s="496"/>
      <c r="K86" s="496"/>
      <c r="L86" s="496"/>
      <c r="M86" s="1"/>
    </row>
    <row r="87" spans="1:13">
      <c r="A87" s="13"/>
    </row>
    <row r="88" spans="1:13">
      <c r="A88" s="13"/>
    </row>
    <row r="89" spans="1:13">
      <c r="A89" s="490" t="s">
        <v>343</v>
      </c>
      <c r="B89" s="490"/>
      <c r="C89" s="490"/>
      <c r="D89" s="490"/>
      <c r="E89" s="490"/>
      <c r="F89" s="490"/>
      <c r="G89" s="490"/>
      <c r="H89" s="490"/>
      <c r="I89" s="490"/>
      <c r="J89" s="490"/>
      <c r="K89" s="490"/>
      <c r="L89" s="490"/>
      <c r="M89" s="490"/>
    </row>
    <row r="90" spans="1:13">
      <c r="A90" s="496" t="s">
        <v>225</v>
      </c>
      <c r="B90" s="496"/>
      <c r="C90" s="496"/>
      <c r="D90" s="496"/>
      <c r="E90" s="496"/>
      <c r="F90" s="496"/>
      <c r="G90" s="496"/>
      <c r="H90" s="496"/>
      <c r="I90" s="496"/>
      <c r="J90" s="496"/>
      <c r="K90" s="496"/>
      <c r="L90" s="496"/>
      <c r="M90" s="1"/>
    </row>
    <row r="91" spans="1:13">
      <c r="A91" s="144" t="s">
        <v>376</v>
      </c>
      <c r="B91" s="144" t="s">
        <v>372</v>
      </c>
      <c r="C91" s="144" t="s">
        <v>378</v>
      </c>
      <c r="D91" s="144" t="s">
        <v>373</v>
      </c>
      <c r="E91" s="144" t="s">
        <v>380</v>
      </c>
      <c r="F91" s="144" t="s">
        <v>374</v>
      </c>
      <c r="G91" s="144" t="s">
        <v>382</v>
      </c>
      <c r="H91" s="144" t="s">
        <v>375</v>
      </c>
      <c r="I91" s="136"/>
      <c r="J91" s="136"/>
      <c r="K91" s="136"/>
      <c r="L91" s="136"/>
      <c r="M91" s="143"/>
    </row>
    <row r="92" spans="1:13">
      <c r="A92" s="13"/>
    </row>
    <row r="93" spans="1:13">
      <c r="A93" s="497" t="s">
        <v>624</v>
      </c>
      <c r="B93" s="497"/>
      <c r="C93" s="497"/>
      <c r="D93" s="497"/>
      <c r="E93" s="497"/>
      <c r="F93" s="497"/>
      <c r="G93" s="497"/>
      <c r="H93" s="497"/>
      <c r="I93" s="497"/>
      <c r="J93" s="497"/>
      <c r="K93" s="497"/>
      <c r="L93" s="497"/>
      <c r="M93" s="497"/>
    </row>
    <row r="94" spans="1:13">
      <c r="A94" s="496" t="s">
        <v>625</v>
      </c>
      <c r="B94" s="496"/>
      <c r="C94" s="496"/>
      <c r="D94" s="496"/>
      <c r="E94" s="496"/>
      <c r="F94" s="496"/>
      <c r="G94" s="496"/>
      <c r="H94" s="496"/>
      <c r="I94" s="496"/>
      <c r="J94" s="496"/>
      <c r="K94" s="496"/>
      <c r="L94" s="496"/>
      <c r="M94" s="1"/>
    </row>
    <row r="95" spans="1:13">
      <c r="A95" s="136"/>
      <c r="B95" s="136"/>
      <c r="C95" s="136"/>
      <c r="D95" s="136"/>
      <c r="E95" s="136"/>
      <c r="F95" s="136"/>
      <c r="G95" s="136"/>
      <c r="H95" s="136"/>
      <c r="I95" s="136"/>
      <c r="J95" s="136"/>
      <c r="K95" s="136"/>
      <c r="L95" s="136"/>
      <c r="M95" s="124"/>
    </row>
    <row r="96" spans="1:13">
      <c r="A96" s="13"/>
    </row>
    <row r="97" spans="1:13">
      <c r="A97" s="490" t="s">
        <v>344</v>
      </c>
      <c r="B97" s="490"/>
      <c r="C97" s="490"/>
      <c r="D97" s="490"/>
      <c r="E97" s="490"/>
      <c r="F97" s="490"/>
      <c r="G97" s="490"/>
      <c r="H97" s="490"/>
      <c r="I97" s="490"/>
      <c r="J97" s="490"/>
      <c r="K97" s="490"/>
      <c r="L97" s="490"/>
      <c r="M97" s="490"/>
    </row>
    <row r="98" spans="1:13">
      <c r="A98" s="491" t="s">
        <v>226</v>
      </c>
      <c r="B98" s="491"/>
      <c r="C98" s="491"/>
      <c r="D98" s="491"/>
      <c r="E98" s="491"/>
      <c r="F98" s="491"/>
      <c r="G98" s="491"/>
      <c r="H98" s="491"/>
      <c r="I98" s="491"/>
      <c r="J98" s="491"/>
      <c r="K98" s="491"/>
      <c r="L98" s="491"/>
      <c r="M98" s="492"/>
    </row>
    <row r="99" spans="1:13">
      <c r="A99" s="493" t="s">
        <v>227</v>
      </c>
      <c r="B99" s="493"/>
      <c r="C99" s="493"/>
      <c r="D99" s="493"/>
      <c r="E99" s="493"/>
      <c r="F99" s="493"/>
      <c r="G99" s="493"/>
      <c r="H99" s="493"/>
      <c r="I99" s="493"/>
      <c r="J99" s="493"/>
      <c r="K99" s="493"/>
      <c r="L99" s="493"/>
      <c r="M99" s="492"/>
    </row>
    <row r="100" spans="1:13">
      <c r="A100" s="144" t="s">
        <v>376</v>
      </c>
      <c r="B100" s="144" t="s">
        <v>372</v>
      </c>
      <c r="C100" s="144" t="s">
        <v>378</v>
      </c>
      <c r="D100" s="144" t="s">
        <v>373</v>
      </c>
      <c r="E100" s="144" t="s">
        <v>380</v>
      </c>
      <c r="F100" s="144" t="s">
        <v>374</v>
      </c>
      <c r="G100" s="144" t="s">
        <v>382</v>
      </c>
      <c r="H100" s="144" t="s">
        <v>375</v>
      </c>
    </row>
    <row r="102" spans="1:13">
      <c r="A102" s="85" t="s">
        <v>1606</v>
      </c>
    </row>
    <row r="103" spans="1:13">
      <c r="A103" s="494" t="s">
        <v>171</v>
      </c>
      <c r="B103" s="494"/>
      <c r="E103" s="495" t="s">
        <v>172</v>
      </c>
      <c r="F103" s="495"/>
      <c r="G103" s="495"/>
    </row>
    <row r="105" spans="1:13">
      <c r="A105" s="13" t="s">
        <v>1607</v>
      </c>
    </row>
    <row r="106" spans="1:13">
      <c r="A106" s="13" t="s">
        <v>1608</v>
      </c>
    </row>
  </sheetData>
  <sheetProtection algorithmName="SHA-512" hashValue="QfRKIHUDBJXtqvxlASXGe1PsVwP+xLjXOasmo8GBgX7PSr6MPT9gszILsp3k6BLPij2xTjMa95DMxPi+RDQdtg==" saltValue="YBX/ax+xDdMXHVjFmEu0cQ==" spinCount="100000" sheet="1" objects="1" scenarios="1"/>
  <mergeCells count="24">
    <mergeCell ref="A4:B4"/>
    <mergeCell ref="E4:G4"/>
    <mergeCell ref="A36:B36"/>
    <mergeCell ref="E36:G36"/>
    <mergeCell ref="A46:B46"/>
    <mergeCell ref="E46:G46"/>
    <mergeCell ref="A94:L94"/>
    <mergeCell ref="A61:B61"/>
    <mergeCell ref="E61:G61"/>
    <mergeCell ref="A72:B72"/>
    <mergeCell ref="E72:G72"/>
    <mergeCell ref="A81:M81"/>
    <mergeCell ref="A82:L82"/>
    <mergeCell ref="A85:M85"/>
    <mergeCell ref="A86:L86"/>
    <mergeCell ref="A89:M89"/>
    <mergeCell ref="A90:L90"/>
    <mergeCell ref="A93:M93"/>
    <mergeCell ref="A97:M97"/>
    <mergeCell ref="A98:L98"/>
    <mergeCell ref="M98:M99"/>
    <mergeCell ref="A99:L99"/>
    <mergeCell ref="A103:B103"/>
    <mergeCell ref="E103:G103"/>
  </mergeCells>
  <hyperlinks>
    <hyperlink ref="A12" location="'1-1'!A1" display="Case 1"/>
    <hyperlink ref="B12" location="'1-2'!A1" display="Case 2"/>
    <hyperlink ref="C12" location="'1-3'!A1" display="Case 3"/>
    <hyperlink ref="D12" location="'1-4'!A1" display="Case 4"/>
    <hyperlink ref="E12" location="'1-6'!A1" display="Case 6"/>
    <hyperlink ref="F12" location="'1-7'!A1" display="Case 7"/>
    <hyperlink ref="G12" location="'1-8'!A1" display="Case 8"/>
    <hyperlink ref="H12" location="'1-10'!A1" display="Case 10"/>
    <hyperlink ref="A13" location="'1-11'!A1" display="Case 11"/>
    <hyperlink ref="B13" location="'1-12'!A1" display="Case 12"/>
    <hyperlink ref="C13" location="'1-13'!A1" display="Case 13"/>
    <hyperlink ref="D13" location="'1-14'!A1" display="Case 14"/>
    <hyperlink ref="E13" location="'1-15'!A1" display="Case 15"/>
    <hyperlink ref="F13" location="'1-16'!A1" display="Case 16"/>
    <hyperlink ref="G13" location="'1-17'!A1" display="Case 17"/>
    <hyperlink ref="A18" location="'1-5'!A1" display="Case 5"/>
    <hyperlink ref="B18" location="'1-9'!A1" display="Case 9"/>
    <hyperlink ref="A28" location="'1-18'!A1" display="Case 18"/>
    <hyperlink ref="A33" location="'1-19'!A1" display="Case 19"/>
    <hyperlink ref="A43" location="'2-1'!A1" display="Case 1"/>
    <hyperlink ref="B43" location="'2-2'!A1" display="Case 2"/>
    <hyperlink ref="C43" location="'2-3'!A1" display="Case 3"/>
    <hyperlink ref="D43" location="'2-4'!A1" display="Case 4"/>
    <hyperlink ref="E43" location="'2-5'!A1" display="Case 5"/>
    <hyperlink ref="F43" location="'2-6'!A1" display="Case 6"/>
    <hyperlink ref="G43" location="'2-7'!A1" display="Case 7"/>
    <hyperlink ref="H43" location="'2-8'!A1" display="Case 8"/>
    <hyperlink ref="A58" location="'3-1'!A1" display="Case 1"/>
    <hyperlink ref="B58" location="'3-2'!A1" display="Case 2"/>
    <hyperlink ref="C58" location="'3-3'!A1" display="Case 3"/>
    <hyperlink ref="D58" location="'3-4'!A1" display="Case 4"/>
    <hyperlink ref="E58" location="'3-5'!A1" display="Case 5"/>
    <hyperlink ref="A68" location="'4-1'!A1" display="Case 1"/>
    <hyperlink ref="B68" location="'4-2'!A1" display="Case 2"/>
    <hyperlink ref="A81:M81" location="'5-1'!A1" display="Test Case 1 - Sequence Reset (100) messages sent before market open to provide new set of Securities Definition messages"/>
    <hyperlink ref="A85:M85" location="'5-2'!A1" display="Test Case 2 - Failover of OMD real-time data publisher"/>
    <hyperlink ref="A91" location="'5-3A'!A1" display="Case A"/>
    <hyperlink ref="B91" location="'5-3B'!A1" display="Case B"/>
    <hyperlink ref="C91" location="'5-3C'!A1" display="Case C"/>
    <hyperlink ref="D91" location="'5-3D'!A1" display="Case D"/>
    <hyperlink ref="E91" location="'5-3E'!A1" display="Case E"/>
    <hyperlink ref="F91" location="'5-3F'!A1" display="Case F"/>
    <hyperlink ref="G91" location="'5-3G'!A1" display="Case G"/>
    <hyperlink ref="H91" location="'5-3H'!A1" display="Case H"/>
    <hyperlink ref="A100" location="'5-5A'!A1" display="Case A"/>
    <hyperlink ref="B100" location="'5-5B'!A1" display="Case B"/>
    <hyperlink ref="C100" location="'5-5C'!A1" display="Case C"/>
    <hyperlink ref="D100" location="'5-5D'!A1" display="Case D"/>
    <hyperlink ref="E100" location="'5-5E'!A1" display="Case E"/>
    <hyperlink ref="F100" location="'5-5F'!A1" display="Case F"/>
    <hyperlink ref="G100" location="'5-5G'!A1" display="Case G"/>
    <hyperlink ref="H100" location="'5-5H'!A1" display="Case H"/>
    <hyperlink ref="H13" location="'1-20'!A1" display="Case 20"/>
    <hyperlink ref="A14" location="'1-21'!A1" display="Case 21"/>
    <hyperlink ref="D18" location="'1-21'!A1" display="Case 21"/>
    <hyperlink ref="C18" location="'1-20'!A1" display="Case 20"/>
    <hyperlink ref="A93:M93" location="'5-4'!A1" display="Test Case 4 - Failover of OMD Retransmission service"/>
  </hyperlinks>
  <pageMargins left="0.7" right="0.7" top="0.75" bottom="0.75" header="0.3" footer="0.3"/>
  <pageSetup paperSize="9" orientation="portrait" r:id="rId1"/>
  <drawing r:id="rId2"/>
  <legacyDrawing r:id="rId3"/>
  <controls>
    <mc:AlternateContent xmlns:mc="http://schemas.openxmlformats.org/markup-compatibility/2006">
      <mc:Choice Requires="x14">
        <control shapeId="153601" r:id="rId4" name="TextBox1">
          <controlPr defaultSize="0" autoLine="0" r:id="rId5">
            <anchor moveWithCells="1">
              <from>
                <xdr:col>2</xdr:col>
                <xdr:colOff>38100</xdr:colOff>
                <xdr:row>3</xdr:row>
                <xdr:rowOff>19050</xdr:rowOff>
              </from>
              <to>
                <xdr:col>3</xdr:col>
                <xdr:colOff>552450</xdr:colOff>
                <xdr:row>4</xdr:row>
                <xdr:rowOff>104775</xdr:rowOff>
              </to>
            </anchor>
          </controlPr>
        </control>
      </mc:Choice>
      <mc:Fallback>
        <control shapeId="153601" r:id="rId4" name="TextBox1"/>
      </mc:Fallback>
    </mc:AlternateContent>
    <mc:AlternateContent xmlns:mc="http://schemas.openxmlformats.org/markup-compatibility/2006">
      <mc:Choice Requires="x14">
        <control shapeId="153602" r:id="rId6" name="TextBox2">
          <controlPr defaultSize="0" autoLine="0" r:id="rId7">
            <anchor moveWithCells="1">
              <from>
                <xdr:col>2</xdr:col>
                <xdr:colOff>38100</xdr:colOff>
                <xdr:row>35</xdr:row>
                <xdr:rowOff>19050</xdr:rowOff>
              </from>
              <to>
                <xdr:col>3</xdr:col>
                <xdr:colOff>552450</xdr:colOff>
                <xdr:row>36</xdr:row>
                <xdr:rowOff>152400</xdr:rowOff>
              </to>
            </anchor>
          </controlPr>
        </control>
      </mc:Choice>
      <mc:Fallback>
        <control shapeId="153602" r:id="rId6" name="TextBox2"/>
      </mc:Fallback>
    </mc:AlternateContent>
    <mc:AlternateContent xmlns:mc="http://schemas.openxmlformats.org/markup-compatibility/2006">
      <mc:Choice Requires="x14">
        <control shapeId="153603" r:id="rId8" name="TextBox3">
          <controlPr defaultSize="0" autoLine="0" r:id="rId9">
            <anchor moveWithCells="1">
              <from>
                <xdr:col>2</xdr:col>
                <xdr:colOff>38100</xdr:colOff>
                <xdr:row>45</xdr:row>
                <xdr:rowOff>19050</xdr:rowOff>
              </from>
              <to>
                <xdr:col>3</xdr:col>
                <xdr:colOff>552450</xdr:colOff>
                <xdr:row>46</xdr:row>
                <xdr:rowOff>123825</xdr:rowOff>
              </to>
            </anchor>
          </controlPr>
        </control>
      </mc:Choice>
      <mc:Fallback>
        <control shapeId="153603" r:id="rId8" name="TextBox3"/>
      </mc:Fallback>
    </mc:AlternateContent>
    <mc:AlternateContent xmlns:mc="http://schemas.openxmlformats.org/markup-compatibility/2006">
      <mc:Choice Requires="x14">
        <control shapeId="153604" r:id="rId10" name="TextBox4">
          <controlPr defaultSize="0" autoLine="0" r:id="rId11">
            <anchor moveWithCells="1">
              <from>
                <xdr:col>2</xdr:col>
                <xdr:colOff>38100</xdr:colOff>
                <xdr:row>60</xdr:row>
                <xdr:rowOff>19050</xdr:rowOff>
              </from>
              <to>
                <xdr:col>3</xdr:col>
                <xdr:colOff>552450</xdr:colOff>
                <xdr:row>61</xdr:row>
                <xdr:rowOff>133350</xdr:rowOff>
              </to>
            </anchor>
          </controlPr>
        </control>
      </mc:Choice>
      <mc:Fallback>
        <control shapeId="153604" r:id="rId10" name="TextBox4"/>
      </mc:Fallback>
    </mc:AlternateContent>
    <mc:AlternateContent xmlns:mc="http://schemas.openxmlformats.org/markup-compatibility/2006">
      <mc:Choice Requires="x14">
        <control shapeId="153605" r:id="rId12" name="TextBox5">
          <controlPr defaultSize="0" autoLine="0" r:id="rId9">
            <anchor moveWithCells="1">
              <from>
                <xdr:col>2</xdr:col>
                <xdr:colOff>38100</xdr:colOff>
                <xdr:row>71</xdr:row>
                <xdr:rowOff>19050</xdr:rowOff>
              </from>
              <to>
                <xdr:col>3</xdr:col>
                <xdr:colOff>552450</xdr:colOff>
                <xdr:row>72</xdr:row>
                <xdr:rowOff>123825</xdr:rowOff>
              </to>
            </anchor>
          </controlPr>
        </control>
      </mc:Choice>
      <mc:Fallback>
        <control shapeId="153605" r:id="rId12" name="TextBox5"/>
      </mc:Fallback>
    </mc:AlternateContent>
    <mc:AlternateContent xmlns:mc="http://schemas.openxmlformats.org/markup-compatibility/2006">
      <mc:Choice Requires="x14">
        <control shapeId="153611" r:id="rId13" name="TextBox6">
          <controlPr defaultSize="0" autoLine="0" r:id="rId11">
            <anchor moveWithCells="1">
              <from>
                <xdr:col>1</xdr:col>
                <xdr:colOff>619125</xdr:colOff>
                <xdr:row>102</xdr:row>
                <xdr:rowOff>0</xdr:rowOff>
              </from>
              <to>
                <xdr:col>3</xdr:col>
                <xdr:colOff>476250</xdr:colOff>
                <xdr:row>103</xdr:row>
                <xdr:rowOff>114300</xdr:rowOff>
              </to>
            </anchor>
          </controlPr>
        </control>
      </mc:Choice>
      <mc:Fallback>
        <control shapeId="153611" r:id="rId13" name="TextBox6"/>
      </mc:Fallback>
    </mc:AlternateContent>
    <mc:AlternateContent xmlns:mc="http://schemas.openxmlformats.org/markup-compatibility/2006">
      <mc:Choice Requires="x14">
        <control shapeId="153606" r:id="rId14" name="Check Box 6">
          <controlPr defaultSize="0" autoFill="0" autoLine="0" autoPict="0">
            <anchor moveWithCells="1">
              <from>
                <xdr:col>12</xdr:col>
                <xdr:colOff>200025</xdr:colOff>
                <xdr:row>97</xdr:row>
                <xdr:rowOff>133350</xdr:rowOff>
              </from>
              <to>
                <xdr:col>12</xdr:col>
                <xdr:colOff>485775</xdr:colOff>
                <xdr:row>98</xdr:row>
                <xdr:rowOff>85725</xdr:rowOff>
              </to>
            </anchor>
          </controlPr>
        </control>
      </mc:Choice>
    </mc:AlternateContent>
    <mc:AlternateContent xmlns:mc="http://schemas.openxmlformats.org/markup-compatibility/2006">
      <mc:Choice Requires="x14">
        <control shapeId="153607" r:id="rId15" name="Check Box 7">
          <controlPr defaultSize="0" autoFill="0" autoLine="0" autoPict="0">
            <anchor moveWithCells="1">
              <from>
                <xdr:col>12</xdr:col>
                <xdr:colOff>180975</xdr:colOff>
                <xdr:row>93</xdr:row>
                <xdr:rowOff>19050</xdr:rowOff>
              </from>
              <to>
                <xdr:col>12</xdr:col>
                <xdr:colOff>466725</xdr:colOff>
                <xdr:row>93</xdr:row>
                <xdr:rowOff>200025</xdr:rowOff>
              </to>
            </anchor>
          </controlPr>
        </control>
      </mc:Choice>
    </mc:AlternateContent>
    <mc:AlternateContent xmlns:mc="http://schemas.openxmlformats.org/markup-compatibility/2006">
      <mc:Choice Requires="x14">
        <control shapeId="153608" r:id="rId16" name="Check Box 8">
          <controlPr defaultSize="0" autoFill="0" autoLine="0" autoPict="0">
            <anchor moveWithCells="1">
              <from>
                <xdr:col>12</xdr:col>
                <xdr:colOff>180975</xdr:colOff>
                <xdr:row>89</xdr:row>
                <xdr:rowOff>19050</xdr:rowOff>
              </from>
              <to>
                <xdr:col>12</xdr:col>
                <xdr:colOff>466725</xdr:colOff>
                <xdr:row>89</xdr:row>
                <xdr:rowOff>200025</xdr:rowOff>
              </to>
            </anchor>
          </controlPr>
        </control>
      </mc:Choice>
    </mc:AlternateContent>
    <mc:AlternateContent xmlns:mc="http://schemas.openxmlformats.org/markup-compatibility/2006">
      <mc:Choice Requires="x14">
        <control shapeId="153609" r:id="rId17" name="Check Box 9">
          <controlPr defaultSize="0" autoFill="0" autoLine="0" autoPict="0">
            <anchor moveWithCells="1">
              <from>
                <xdr:col>12</xdr:col>
                <xdr:colOff>180975</xdr:colOff>
                <xdr:row>85</xdr:row>
                <xdr:rowOff>19050</xdr:rowOff>
              </from>
              <to>
                <xdr:col>12</xdr:col>
                <xdr:colOff>466725</xdr:colOff>
                <xdr:row>85</xdr:row>
                <xdr:rowOff>200025</xdr:rowOff>
              </to>
            </anchor>
          </controlPr>
        </control>
      </mc:Choice>
    </mc:AlternateContent>
    <mc:AlternateContent xmlns:mc="http://schemas.openxmlformats.org/markup-compatibility/2006">
      <mc:Choice Requires="x14">
        <control shapeId="153610" r:id="rId18" name="Check Box 10">
          <controlPr defaultSize="0" autoFill="0" autoLine="0" autoPict="0">
            <anchor moveWithCells="1">
              <from>
                <xdr:col>12</xdr:col>
                <xdr:colOff>180975</xdr:colOff>
                <xdr:row>81</xdr:row>
                <xdr:rowOff>19050</xdr:rowOff>
              </from>
              <to>
                <xdr:col>12</xdr:col>
                <xdr:colOff>466725</xdr:colOff>
                <xdr:row>81</xdr:row>
                <xdr:rowOff>200025</xdr:rowOff>
              </to>
            </anchor>
          </controlPr>
        </control>
      </mc:Choice>
    </mc:AlternateContent>
  </control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P15"/>
  <sheetViews>
    <sheetView zoomScale="85" zoomScaleNormal="85" workbookViewId="0">
      <selection sqref="A1:J1"/>
    </sheetView>
  </sheetViews>
  <sheetFormatPr defaultRowHeight="15.75"/>
  <cols>
    <col min="1" max="1" width="40.28515625" style="24" customWidth="1"/>
    <col min="2" max="2" width="16.140625" style="24" bestFit="1" customWidth="1"/>
    <col min="3" max="3" width="28" style="24" customWidth="1"/>
    <col min="4" max="4" width="16.140625" style="24" bestFit="1" customWidth="1"/>
    <col min="5" max="5" width="28" style="24" customWidth="1"/>
    <col min="6" max="6" width="16.85546875" style="24" bestFit="1" customWidth="1"/>
    <col min="7" max="16384" width="9.140625" style="24"/>
  </cols>
  <sheetData>
    <row r="1" spans="1:16" s="127" customFormat="1" ht="18">
      <c r="A1" s="501" t="s">
        <v>347</v>
      </c>
      <c r="B1" s="501"/>
      <c r="C1" s="501"/>
      <c r="D1" s="501"/>
      <c r="E1" s="501"/>
      <c r="F1" s="501"/>
      <c r="G1" s="501"/>
      <c r="H1" s="501"/>
      <c r="I1" s="501"/>
      <c r="J1" s="501"/>
    </row>
    <row r="2" spans="1:16">
      <c r="A2" s="502" t="s">
        <v>412</v>
      </c>
      <c r="B2" s="502"/>
      <c r="C2" s="502"/>
      <c r="D2" s="502"/>
      <c r="E2" s="502"/>
      <c r="F2" s="502"/>
      <c r="G2" s="502"/>
      <c r="H2" s="502"/>
      <c r="I2" s="502"/>
      <c r="J2" s="502"/>
    </row>
    <row r="3" spans="1:16">
      <c r="A3" s="502" t="s">
        <v>411</v>
      </c>
      <c r="B3" s="502"/>
      <c r="C3" s="502"/>
      <c r="D3" s="502"/>
      <c r="E3" s="502"/>
      <c r="F3" s="502"/>
      <c r="G3" s="502"/>
      <c r="H3" s="502"/>
      <c r="I3" s="502"/>
      <c r="J3" s="502"/>
    </row>
    <row r="4" spans="1:16">
      <c r="A4" s="89"/>
      <c r="B4" s="89"/>
      <c r="C4" s="89"/>
      <c r="D4" s="89"/>
      <c r="E4" s="89"/>
      <c r="F4" s="89"/>
      <c r="G4" s="89"/>
      <c r="H4" s="89"/>
      <c r="I4" s="89"/>
      <c r="J4" s="89"/>
    </row>
    <row r="5" spans="1:16" s="17" customFormat="1" ht="18">
      <c r="A5" s="501" t="s">
        <v>346</v>
      </c>
      <c r="B5" s="501"/>
      <c r="C5" s="501"/>
      <c r="D5" s="501"/>
      <c r="E5" s="501"/>
      <c r="F5" s="501"/>
    </row>
    <row r="6" spans="1:16" s="17" customFormat="1" ht="18">
      <c r="A6" s="135" t="s">
        <v>384</v>
      </c>
      <c r="B6" s="88"/>
      <c r="C6" s="88"/>
      <c r="D6" s="88"/>
      <c r="E6" s="88"/>
      <c r="F6" s="88"/>
    </row>
    <row r="7" spans="1:16">
      <c r="A7" s="502" t="s">
        <v>325</v>
      </c>
      <c r="B7" s="502"/>
      <c r="C7" s="502"/>
      <c r="D7" s="502"/>
      <c r="E7" s="502"/>
      <c r="F7" s="502"/>
      <c r="G7" s="502"/>
      <c r="H7" s="502"/>
      <c r="I7" s="502"/>
      <c r="J7" s="502"/>
      <c r="K7" s="502"/>
      <c r="L7" s="502"/>
      <c r="M7" s="78"/>
    </row>
    <row r="8" spans="1:16">
      <c r="A8" s="18"/>
      <c r="B8" s="553" t="s">
        <v>114</v>
      </c>
      <c r="C8" s="553"/>
      <c r="D8" s="553" t="s">
        <v>105</v>
      </c>
      <c r="E8" s="553"/>
    </row>
    <row r="9" spans="1:16" ht="75">
      <c r="A9" s="19" t="s">
        <v>297</v>
      </c>
      <c r="B9" s="20" t="s">
        <v>296</v>
      </c>
      <c r="C9" s="167" t="s">
        <v>440</v>
      </c>
      <c r="D9" s="20" t="s">
        <v>296</v>
      </c>
      <c r="E9" s="167" t="s">
        <v>440</v>
      </c>
    </row>
    <row r="10" spans="1:16">
      <c r="A10" s="27" t="s">
        <v>0</v>
      </c>
      <c r="B10" s="91" t="s">
        <v>7</v>
      </c>
      <c r="C10" s="677"/>
      <c r="D10" s="91" t="s">
        <v>7</v>
      </c>
      <c r="E10" s="677"/>
    </row>
    <row r="11" spans="1:16">
      <c r="A11" s="27" t="s">
        <v>295</v>
      </c>
      <c r="B11" s="25"/>
      <c r="C11" s="678"/>
      <c r="D11" s="25" t="s">
        <v>6</v>
      </c>
      <c r="E11" s="678"/>
    </row>
    <row r="12" spans="1:16">
      <c r="A12" s="27" t="s">
        <v>115</v>
      </c>
      <c r="B12" s="26" t="s">
        <v>539</v>
      </c>
      <c r="C12" s="695"/>
      <c r="D12" s="26" t="s">
        <v>539</v>
      </c>
      <c r="E12" s="695"/>
    </row>
    <row r="14" spans="1:16" ht="16.5">
      <c r="A14" s="533" t="s">
        <v>332</v>
      </c>
      <c r="B14" s="533"/>
      <c r="C14" s="533"/>
      <c r="D14" s="533"/>
      <c r="E14" s="533"/>
      <c r="F14" s="533"/>
      <c r="G14" s="533"/>
      <c r="H14" s="533"/>
      <c r="I14" s="533"/>
      <c r="J14" s="533"/>
      <c r="K14" s="533"/>
      <c r="L14" s="533"/>
    </row>
    <row r="15" spans="1:16" ht="16.5">
      <c r="A15" s="533" t="s">
        <v>217</v>
      </c>
      <c r="B15" s="533"/>
      <c r="C15" s="533"/>
      <c r="D15" s="533"/>
      <c r="E15" s="533"/>
      <c r="F15" s="533"/>
      <c r="G15" s="533"/>
      <c r="H15" s="533"/>
      <c r="I15" s="533"/>
      <c r="J15" s="533"/>
      <c r="K15" s="533"/>
      <c r="L15" s="533"/>
      <c r="M15" s="533"/>
      <c r="N15" s="533"/>
      <c r="O15" s="533"/>
      <c r="P15" s="533"/>
    </row>
  </sheetData>
  <sheetProtection algorithmName="SHA-512" hashValue="25styaIGKwF/vH4B7F5o2z1gVxWlcuPSjT8a1bwXiuPWiVr2TDsRnM8q9jCuJGhFy8y55Aipz//jqHlggcCPlQ==" saltValue="fdGj/y7sAWlRLbc4l5+j8w==" spinCount="100000" sheet="1" objects="1" scenarios="1"/>
  <mergeCells count="11">
    <mergeCell ref="A15:P15"/>
    <mergeCell ref="A1:J1"/>
    <mergeCell ref="A2:J2"/>
    <mergeCell ref="A3:J3"/>
    <mergeCell ref="A5:F5"/>
    <mergeCell ref="A7:L7"/>
    <mergeCell ref="A14:L14"/>
    <mergeCell ref="B8:C8"/>
    <mergeCell ref="D8:E8"/>
    <mergeCell ref="C10:C12"/>
    <mergeCell ref="E10:E12"/>
  </mergeCells>
  <phoneticPr fontId="1" type="noConversion"/>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AY145"/>
  <sheetViews>
    <sheetView zoomScale="85" zoomScaleNormal="85" workbookViewId="0">
      <selection activeCell="U153" sqref="U153"/>
    </sheetView>
  </sheetViews>
  <sheetFormatPr defaultRowHeight="15.75"/>
  <cols>
    <col min="1" max="1" width="11" style="24" customWidth="1"/>
    <col min="2" max="2" width="10.5703125" style="24" bestFit="1" customWidth="1"/>
    <col min="3" max="3" width="9.140625" style="24"/>
    <col min="4" max="4" width="9.85546875" style="24" bestFit="1" customWidth="1"/>
    <col min="5" max="5" width="10.5703125" style="24" bestFit="1" customWidth="1"/>
    <col min="6" max="6" width="9.7109375" style="24" bestFit="1" customWidth="1"/>
    <col min="7" max="7" width="12.5703125" style="24" bestFit="1" customWidth="1"/>
    <col min="8" max="8" width="12.42578125" style="24" bestFit="1" customWidth="1"/>
    <col min="9" max="9" width="27" style="24" customWidth="1"/>
    <col min="10" max="10" width="13.7109375" style="24" bestFit="1" customWidth="1"/>
    <col min="11" max="16384" width="9.140625" style="24"/>
  </cols>
  <sheetData>
    <row r="1" spans="1:51" s="127" customFormat="1" ht="18">
      <c r="A1" s="501" t="s">
        <v>347</v>
      </c>
      <c r="B1" s="501"/>
      <c r="C1" s="501"/>
      <c r="D1" s="501"/>
      <c r="E1" s="501"/>
      <c r="F1" s="501"/>
      <c r="G1" s="501"/>
      <c r="H1" s="501"/>
      <c r="I1" s="501"/>
      <c r="J1" s="501"/>
    </row>
    <row r="2" spans="1:51">
      <c r="A2" s="78" t="s">
        <v>412</v>
      </c>
      <c r="B2" s="78"/>
      <c r="C2" s="78"/>
      <c r="D2" s="78"/>
      <c r="E2" s="78"/>
      <c r="F2" s="78"/>
      <c r="G2" s="78"/>
      <c r="H2" s="78"/>
      <c r="I2" s="78"/>
      <c r="J2" s="78"/>
      <c r="K2" s="78"/>
      <c r="L2" s="78"/>
      <c r="M2" s="78"/>
      <c r="N2" s="78"/>
    </row>
    <row r="3" spans="1:51">
      <c r="A3" s="78" t="s">
        <v>411</v>
      </c>
      <c r="B3" s="78"/>
      <c r="C3" s="78"/>
      <c r="D3" s="78"/>
      <c r="E3" s="78"/>
      <c r="F3" s="78"/>
      <c r="G3" s="78"/>
      <c r="H3" s="78"/>
      <c r="I3" s="78"/>
      <c r="J3" s="78"/>
      <c r="K3" s="78"/>
      <c r="L3" s="78"/>
      <c r="M3" s="78"/>
      <c r="N3" s="78"/>
    </row>
    <row r="4" spans="1:51">
      <c r="A4" s="89"/>
      <c r="B4" s="89"/>
      <c r="C4" s="89"/>
      <c r="D4" s="89"/>
      <c r="E4" s="89"/>
      <c r="F4" s="89"/>
      <c r="G4" s="89"/>
      <c r="H4" s="89"/>
      <c r="I4" s="89"/>
      <c r="J4" s="89"/>
    </row>
    <row r="5" spans="1:51" s="17" customFormat="1" ht="18">
      <c r="A5" s="501" t="s">
        <v>355</v>
      </c>
      <c r="B5" s="501"/>
      <c r="C5" s="501"/>
      <c r="D5" s="501"/>
      <c r="E5" s="501"/>
      <c r="F5" s="501"/>
      <c r="G5" s="501"/>
      <c r="H5" s="501"/>
      <c r="I5" s="501"/>
      <c r="J5" s="88"/>
    </row>
    <row r="6" spans="1:51">
      <c r="A6" s="502" t="s">
        <v>221</v>
      </c>
      <c r="B6" s="502"/>
      <c r="C6" s="502"/>
      <c r="D6" s="502"/>
      <c r="E6" s="502"/>
      <c r="F6" s="502"/>
      <c r="G6" s="502"/>
      <c r="H6" s="502"/>
      <c r="I6" s="502"/>
      <c r="J6" s="502"/>
      <c r="K6" s="502"/>
      <c r="L6" s="502"/>
      <c r="M6" s="502"/>
      <c r="N6" s="198"/>
      <c r="O6" s="198"/>
      <c r="R6" s="502"/>
      <c r="S6" s="502"/>
      <c r="T6" s="502"/>
      <c r="U6" s="502"/>
      <c r="AB6" s="502"/>
      <c r="AC6" s="502"/>
      <c r="AD6" s="502"/>
      <c r="AE6" s="502"/>
      <c r="AL6" s="502"/>
      <c r="AM6" s="502"/>
      <c r="AN6" s="502"/>
      <c r="AO6" s="502"/>
      <c r="AV6" s="502"/>
      <c r="AW6" s="502"/>
      <c r="AX6" s="502"/>
      <c r="AY6" s="502"/>
    </row>
    <row r="8" spans="1:51" ht="16.5" thickBot="1">
      <c r="A8" s="502" t="s">
        <v>311</v>
      </c>
      <c r="B8" s="502"/>
      <c r="C8" s="502"/>
      <c r="D8" s="502"/>
      <c r="E8" s="502"/>
      <c r="F8" s="502"/>
      <c r="G8" s="502"/>
      <c r="H8" s="502"/>
      <c r="I8" s="502"/>
      <c r="J8" s="502"/>
      <c r="K8" s="502"/>
      <c r="L8" s="502"/>
      <c r="M8" s="502"/>
    </row>
    <row r="9" spans="1:51" ht="16.5" thickBot="1">
      <c r="A9" s="538" t="s">
        <v>212</v>
      </c>
      <c r="B9" s="539"/>
      <c r="C9" s="539"/>
      <c r="D9" s="539"/>
      <c r="E9" s="539"/>
      <c r="F9" s="539"/>
      <c r="G9" s="539"/>
      <c r="H9" s="540"/>
      <c r="I9" s="35"/>
    </row>
    <row r="10" spans="1:51" ht="31.5">
      <c r="A10" s="541" t="s">
        <v>116</v>
      </c>
      <c r="B10" s="542"/>
      <c r="C10" s="542"/>
      <c r="D10" s="543"/>
      <c r="E10" s="544" t="s">
        <v>119</v>
      </c>
      <c r="F10" s="542"/>
      <c r="G10" s="542"/>
      <c r="H10" s="545"/>
      <c r="I10" s="97" t="s">
        <v>490</v>
      </c>
    </row>
    <row r="11" spans="1:51" ht="75">
      <c r="A11" s="204" t="s">
        <v>120</v>
      </c>
      <c r="B11" s="199" t="s">
        <v>121</v>
      </c>
      <c r="C11" s="199" t="s">
        <v>122</v>
      </c>
      <c r="D11" s="199" t="s">
        <v>110</v>
      </c>
      <c r="E11" s="202" t="s">
        <v>110</v>
      </c>
      <c r="F11" s="199" t="s">
        <v>122</v>
      </c>
      <c r="G11" s="199" t="s">
        <v>121</v>
      </c>
      <c r="H11" s="203" t="s">
        <v>120</v>
      </c>
      <c r="I11" s="194" t="s">
        <v>440</v>
      </c>
    </row>
    <row r="12" spans="1:51">
      <c r="A12" s="207">
        <v>3664641</v>
      </c>
      <c r="B12" s="206">
        <v>2</v>
      </c>
      <c r="C12" s="206">
        <v>4000</v>
      </c>
      <c r="D12" s="206" t="s">
        <v>607</v>
      </c>
      <c r="E12" s="243"/>
      <c r="F12" s="206"/>
      <c r="G12" s="206"/>
      <c r="H12" s="208"/>
      <c r="I12" s="707"/>
    </row>
    <row r="13" spans="1:51">
      <c r="A13" s="207">
        <v>3894529</v>
      </c>
      <c r="B13" s="206">
        <v>2</v>
      </c>
      <c r="C13" s="206">
        <v>4000</v>
      </c>
      <c r="D13" s="206" t="s">
        <v>608</v>
      </c>
      <c r="E13" s="243"/>
      <c r="F13" s="206"/>
      <c r="G13" s="206"/>
      <c r="H13" s="208"/>
      <c r="I13" s="708"/>
    </row>
    <row r="14" spans="1:51">
      <c r="A14" s="207">
        <v>3554305</v>
      </c>
      <c r="B14" s="206">
        <v>2</v>
      </c>
      <c r="C14" s="206">
        <v>1000</v>
      </c>
      <c r="D14" s="206" t="s">
        <v>608</v>
      </c>
      <c r="E14" s="243"/>
      <c r="F14" s="206"/>
      <c r="G14" s="206"/>
      <c r="H14" s="208"/>
      <c r="I14" s="708"/>
    </row>
    <row r="15" spans="1:51">
      <c r="A15" s="207">
        <v>3516161</v>
      </c>
      <c r="B15" s="206">
        <v>2</v>
      </c>
      <c r="C15" s="206">
        <v>6000</v>
      </c>
      <c r="D15" s="206" t="s">
        <v>608</v>
      </c>
      <c r="E15" s="243"/>
      <c r="F15" s="206"/>
      <c r="G15" s="206"/>
      <c r="H15" s="208"/>
      <c r="I15" s="708"/>
    </row>
    <row r="16" spans="1:51">
      <c r="A16" s="207">
        <v>4072193</v>
      </c>
      <c r="B16" s="206">
        <v>2</v>
      </c>
      <c r="C16" s="206">
        <v>4000</v>
      </c>
      <c r="D16" s="206" t="s">
        <v>609</v>
      </c>
      <c r="E16" s="243"/>
      <c r="F16" s="206"/>
      <c r="G16" s="206"/>
      <c r="H16" s="208"/>
      <c r="I16" s="708"/>
    </row>
    <row r="17" spans="1:9">
      <c r="A17" s="207">
        <v>4025089</v>
      </c>
      <c r="B17" s="206">
        <v>2</v>
      </c>
      <c r="C17" s="206">
        <v>3000</v>
      </c>
      <c r="D17" s="206" t="s">
        <v>609</v>
      </c>
      <c r="E17" s="243"/>
      <c r="F17" s="206"/>
      <c r="G17" s="206"/>
      <c r="H17" s="208"/>
      <c r="I17" s="708"/>
    </row>
    <row r="18" spans="1:9">
      <c r="A18" s="207">
        <v>3962113</v>
      </c>
      <c r="B18" s="206">
        <v>2</v>
      </c>
      <c r="C18" s="206">
        <v>5000</v>
      </c>
      <c r="D18" s="206" t="s">
        <v>609</v>
      </c>
      <c r="E18" s="243"/>
      <c r="F18" s="206"/>
      <c r="G18" s="206"/>
      <c r="H18" s="208"/>
      <c r="I18" s="708"/>
    </row>
    <row r="19" spans="1:9">
      <c r="A19" s="207">
        <v>3938817</v>
      </c>
      <c r="B19" s="206">
        <v>2</v>
      </c>
      <c r="C19" s="206">
        <v>3000</v>
      </c>
      <c r="D19" s="206" t="s">
        <v>609</v>
      </c>
      <c r="E19" s="243"/>
      <c r="F19" s="206"/>
      <c r="G19" s="206"/>
      <c r="H19" s="208"/>
      <c r="I19" s="708"/>
    </row>
    <row r="20" spans="1:9">
      <c r="A20" s="207">
        <v>3802369</v>
      </c>
      <c r="B20" s="206">
        <v>2</v>
      </c>
      <c r="C20" s="206">
        <v>4000</v>
      </c>
      <c r="D20" s="206" t="s">
        <v>609</v>
      </c>
      <c r="E20" s="243"/>
      <c r="F20" s="206"/>
      <c r="G20" s="206"/>
      <c r="H20" s="208"/>
      <c r="I20" s="708"/>
    </row>
    <row r="21" spans="1:9">
      <c r="A21" s="207">
        <v>3294721</v>
      </c>
      <c r="B21" s="206">
        <v>2</v>
      </c>
      <c r="C21" s="206">
        <v>4000</v>
      </c>
      <c r="D21" s="206" t="s">
        <v>609</v>
      </c>
      <c r="E21" s="243"/>
      <c r="F21" s="206"/>
      <c r="G21" s="206"/>
      <c r="H21" s="208"/>
      <c r="I21" s="708"/>
    </row>
    <row r="22" spans="1:9">
      <c r="A22" s="207">
        <v>3984897</v>
      </c>
      <c r="B22" s="206">
        <v>2</v>
      </c>
      <c r="C22" s="206">
        <v>3000</v>
      </c>
      <c r="D22" s="206" t="s">
        <v>610</v>
      </c>
      <c r="E22" s="243"/>
      <c r="F22" s="206"/>
      <c r="G22" s="206"/>
      <c r="H22" s="208"/>
      <c r="I22" s="708"/>
    </row>
    <row r="23" spans="1:9">
      <c r="A23" s="207">
        <v>3931905</v>
      </c>
      <c r="B23" s="206">
        <v>2</v>
      </c>
      <c r="C23" s="206">
        <v>4000</v>
      </c>
      <c r="D23" s="206" t="s">
        <v>610</v>
      </c>
      <c r="E23" s="243"/>
      <c r="F23" s="206"/>
      <c r="G23" s="206"/>
      <c r="H23" s="208"/>
      <c r="I23" s="708"/>
    </row>
    <row r="24" spans="1:9">
      <c r="A24" s="207">
        <v>3778305</v>
      </c>
      <c r="B24" s="206">
        <v>2</v>
      </c>
      <c r="C24" s="206">
        <v>1000</v>
      </c>
      <c r="D24" s="120" t="s">
        <v>610</v>
      </c>
      <c r="E24" s="243"/>
      <c r="F24" s="206"/>
      <c r="G24" s="206"/>
      <c r="H24" s="208"/>
      <c r="I24" s="708"/>
    </row>
    <row r="25" spans="1:9">
      <c r="A25" s="207">
        <v>3629313</v>
      </c>
      <c r="B25" s="206">
        <v>2</v>
      </c>
      <c r="C25" s="206">
        <v>7000</v>
      </c>
      <c r="D25" s="120" t="s">
        <v>610</v>
      </c>
      <c r="E25" s="243"/>
      <c r="F25" s="206"/>
      <c r="G25" s="206"/>
      <c r="H25" s="208"/>
      <c r="I25" s="708"/>
    </row>
    <row r="26" spans="1:9">
      <c r="A26" s="207">
        <v>4040961</v>
      </c>
      <c r="B26" s="206">
        <v>2</v>
      </c>
      <c r="C26" s="206">
        <v>4000</v>
      </c>
      <c r="D26" s="120" t="s">
        <v>611</v>
      </c>
      <c r="E26" s="243"/>
      <c r="F26" s="206"/>
      <c r="G26" s="206"/>
      <c r="H26" s="208"/>
      <c r="I26" s="708"/>
    </row>
    <row r="27" spans="1:9">
      <c r="A27" s="207">
        <v>3969793</v>
      </c>
      <c r="B27" s="206">
        <v>2</v>
      </c>
      <c r="C27" s="206">
        <v>5000</v>
      </c>
      <c r="D27" s="120" t="s">
        <v>611</v>
      </c>
      <c r="E27" s="243"/>
      <c r="F27" s="206"/>
      <c r="G27" s="206"/>
      <c r="H27" s="208"/>
      <c r="I27" s="708"/>
    </row>
    <row r="28" spans="1:9">
      <c r="A28" s="207">
        <v>3859713</v>
      </c>
      <c r="B28" s="206">
        <v>2</v>
      </c>
      <c r="C28" s="206">
        <v>5000</v>
      </c>
      <c r="D28" s="120" t="s">
        <v>611</v>
      </c>
      <c r="E28" s="243"/>
      <c r="F28" s="206"/>
      <c r="G28" s="206"/>
      <c r="H28" s="208"/>
      <c r="I28" s="708"/>
    </row>
    <row r="29" spans="1:9">
      <c r="A29" s="207">
        <v>3720193</v>
      </c>
      <c r="B29" s="206">
        <v>2</v>
      </c>
      <c r="C29" s="206">
        <v>7000</v>
      </c>
      <c r="D29" s="120" t="s">
        <v>611</v>
      </c>
      <c r="E29" s="243"/>
      <c r="F29" s="206"/>
      <c r="G29" s="206"/>
      <c r="H29" s="208"/>
      <c r="I29" s="708"/>
    </row>
    <row r="30" spans="1:9">
      <c r="A30" s="207">
        <v>3389697</v>
      </c>
      <c r="B30" s="206">
        <v>2</v>
      </c>
      <c r="C30" s="206">
        <v>5000</v>
      </c>
      <c r="D30" s="120" t="s">
        <v>611</v>
      </c>
      <c r="E30" s="243"/>
      <c r="F30" s="206"/>
      <c r="G30" s="206"/>
      <c r="H30" s="208"/>
      <c r="I30" s="708"/>
    </row>
    <row r="31" spans="1:9">
      <c r="A31" s="207">
        <v>3257601</v>
      </c>
      <c r="B31" s="206">
        <v>2</v>
      </c>
      <c r="C31" s="206">
        <v>3000</v>
      </c>
      <c r="D31" s="120" t="s">
        <v>611</v>
      </c>
      <c r="E31" s="243"/>
      <c r="F31" s="206"/>
      <c r="G31" s="206"/>
      <c r="H31" s="208"/>
      <c r="I31" s="708"/>
    </row>
    <row r="32" spans="1:9">
      <c r="A32" s="207">
        <v>4077057</v>
      </c>
      <c r="B32" s="206">
        <v>2</v>
      </c>
      <c r="C32" s="206">
        <v>4000</v>
      </c>
      <c r="D32" s="120" t="s">
        <v>612</v>
      </c>
      <c r="E32" s="243"/>
      <c r="F32" s="206"/>
      <c r="G32" s="206"/>
      <c r="H32" s="208"/>
      <c r="I32" s="708"/>
    </row>
    <row r="33" spans="1:9">
      <c r="A33" s="207">
        <v>4034049</v>
      </c>
      <c r="B33" s="206">
        <v>2</v>
      </c>
      <c r="C33" s="206">
        <v>2000</v>
      </c>
      <c r="D33" s="120" t="s">
        <v>612</v>
      </c>
      <c r="E33" s="243"/>
      <c r="F33" s="206"/>
      <c r="G33" s="206"/>
      <c r="H33" s="208"/>
      <c r="I33" s="708"/>
    </row>
    <row r="34" spans="1:9">
      <c r="A34" s="207">
        <v>3965697</v>
      </c>
      <c r="B34" s="206">
        <v>2</v>
      </c>
      <c r="C34" s="206">
        <v>4000</v>
      </c>
      <c r="D34" s="120" t="s">
        <v>612</v>
      </c>
      <c r="E34" s="243"/>
      <c r="F34" s="206"/>
      <c r="G34" s="206"/>
      <c r="H34" s="208"/>
      <c r="I34" s="708"/>
    </row>
    <row r="35" spans="1:9">
      <c r="A35" s="207">
        <v>3734529</v>
      </c>
      <c r="B35" s="206">
        <v>2</v>
      </c>
      <c r="C35" s="206">
        <v>2000</v>
      </c>
      <c r="D35" s="206" t="s">
        <v>612</v>
      </c>
      <c r="E35" s="243"/>
      <c r="F35" s="206"/>
      <c r="G35" s="206"/>
      <c r="H35" s="208"/>
      <c r="I35" s="708"/>
    </row>
    <row r="36" spans="1:9">
      <c r="A36" s="207">
        <v>3671297</v>
      </c>
      <c r="B36" s="206">
        <v>2</v>
      </c>
      <c r="C36" s="206">
        <v>2000</v>
      </c>
      <c r="D36" s="206" t="s">
        <v>612</v>
      </c>
      <c r="E36" s="243"/>
      <c r="F36" s="206"/>
      <c r="G36" s="206"/>
      <c r="H36" s="208"/>
      <c r="I36" s="708"/>
    </row>
    <row r="37" spans="1:9">
      <c r="A37" s="207"/>
      <c r="B37" s="206"/>
      <c r="C37" s="206"/>
      <c r="D37" s="206"/>
      <c r="E37" s="244" t="s">
        <v>616</v>
      </c>
      <c r="F37" s="206">
        <v>1000</v>
      </c>
      <c r="G37" s="206">
        <v>2</v>
      </c>
      <c r="H37" s="208">
        <v>3434753</v>
      </c>
      <c r="I37" s="708"/>
    </row>
    <row r="38" spans="1:9">
      <c r="A38" s="207"/>
      <c r="B38" s="206"/>
      <c r="C38" s="206"/>
      <c r="D38" s="206"/>
      <c r="E38" s="244" t="s">
        <v>616</v>
      </c>
      <c r="F38" s="206">
        <v>1000</v>
      </c>
      <c r="G38" s="206">
        <v>2</v>
      </c>
      <c r="H38" s="208">
        <v>3501313</v>
      </c>
      <c r="I38" s="708"/>
    </row>
    <row r="39" spans="1:9">
      <c r="A39" s="207"/>
      <c r="B39" s="206"/>
      <c r="C39" s="206"/>
      <c r="D39" s="206"/>
      <c r="E39" s="244" t="s">
        <v>616</v>
      </c>
      <c r="F39" s="206">
        <v>5000</v>
      </c>
      <c r="G39" s="206">
        <v>2</v>
      </c>
      <c r="H39" s="208">
        <v>3614977</v>
      </c>
      <c r="I39" s="708"/>
    </row>
    <row r="40" spans="1:9">
      <c r="A40" s="207"/>
      <c r="B40" s="206"/>
      <c r="C40" s="206"/>
      <c r="D40" s="206"/>
      <c r="E40" s="244" t="s">
        <v>616</v>
      </c>
      <c r="F40" s="206">
        <v>4000</v>
      </c>
      <c r="G40" s="206">
        <v>2</v>
      </c>
      <c r="H40" s="208">
        <v>3665665</v>
      </c>
      <c r="I40" s="708"/>
    </row>
    <row r="41" spans="1:9">
      <c r="A41" s="207"/>
      <c r="B41" s="206"/>
      <c r="C41" s="206"/>
      <c r="D41" s="206"/>
      <c r="E41" s="244" t="s">
        <v>616</v>
      </c>
      <c r="F41" s="206">
        <v>2000</v>
      </c>
      <c r="G41" s="206">
        <v>2</v>
      </c>
      <c r="H41" s="208">
        <v>3876865</v>
      </c>
      <c r="I41" s="708"/>
    </row>
    <row r="42" spans="1:9">
      <c r="A42" s="207"/>
      <c r="B42" s="206"/>
      <c r="C42" s="206"/>
      <c r="D42" s="206"/>
      <c r="E42" s="244" t="s">
        <v>616</v>
      </c>
      <c r="F42" s="206">
        <v>3000</v>
      </c>
      <c r="G42" s="206">
        <v>2</v>
      </c>
      <c r="H42" s="208">
        <v>3899393</v>
      </c>
      <c r="I42" s="708"/>
    </row>
    <row r="43" spans="1:9">
      <c r="A43" s="207"/>
      <c r="B43" s="206"/>
      <c r="C43" s="206"/>
      <c r="D43" s="206"/>
      <c r="E43" s="244" t="s">
        <v>616</v>
      </c>
      <c r="F43" s="206">
        <v>3000</v>
      </c>
      <c r="G43" s="206">
        <v>2</v>
      </c>
      <c r="H43" s="208">
        <v>3962369</v>
      </c>
      <c r="I43" s="708"/>
    </row>
    <row r="44" spans="1:9">
      <c r="A44" s="207"/>
      <c r="B44" s="206"/>
      <c r="C44" s="206"/>
      <c r="D44" s="178"/>
      <c r="E44" s="244" t="s">
        <v>616</v>
      </c>
      <c r="F44" s="199">
        <v>4000</v>
      </c>
      <c r="G44" s="206">
        <v>2</v>
      </c>
      <c r="H44" s="208">
        <v>3994881</v>
      </c>
      <c r="I44" s="708"/>
    </row>
    <row r="45" spans="1:9">
      <c r="A45" s="204"/>
      <c r="B45" s="199"/>
      <c r="C45" s="199"/>
      <c r="D45" s="179"/>
      <c r="E45" s="244" t="s">
        <v>616</v>
      </c>
      <c r="F45" s="199">
        <v>4000</v>
      </c>
      <c r="G45" s="206">
        <v>2</v>
      </c>
      <c r="H45" s="208">
        <v>4013313</v>
      </c>
      <c r="I45" s="708"/>
    </row>
    <row r="46" spans="1:9">
      <c r="A46" s="204"/>
      <c r="B46" s="199"/>
      <c r="C46" s="199"/>
      <c r="D46" s="179"/>
      <c r="E46" s="244" t="s">
        <v>616</v>
      </c>
      <c r="F46" s="199">
        <v>5000</v>
      </c>
      <c r="G46" s="206">
        <v>2</v>
      </c>
      <c r="H46" s="208">
        <v>4025857</v>
      </c>
      <c r="I46" s="708"/>
    </row>
    <row r="47" spans="1:9">
      <c r="A47" s="204"/>
      <c r="B47" s="199"/>
      <c r="C47" s="199"/>
      <c r="D47" s="179"/>
      <c r="E47" s="244" t="s">
        <v>616</v>
      </c>
      <c r="F47" s="199">
        <v>5000</v>
      </c>
      <c r="G47" s="206">
        <v>2</v>
      </c>
      <c r="H47" s="208">
        <v>4046081</v>
      </c>
      <c r="I47" s="708"/>
    </row>
    <row r="48" spans="1:9">
      <c r="A48" s="204"/>
      <c r="B48" s="199"/>
      <c r="C48" s="199"/>
      <c r="D48" s="179"/>
      <c r="E48" s="244" t="s">
        <v>613</v>
      </c>
      <c r="F48" s="199">
        <v>2000</v>
      </c>
      <c r="G48" s="206">
        <v>2</v>
      </c>
      <c r="H48" s="208">
        <v>3192833</v>
      </c>
      <c r="I48" s="708"/>
    </row>
    <row r="49" spans="1:13">
      <c r="A49" s="204"/>
      <c r="B49" s="199"/>
      <c r="C49" s="199"/>
      <c r="D49" s="179"/>
      <c r="E49" s="244" t="s">
        <v>613</v>
      </c>
      <c r="F49" s="199">
        <v>4000</v>
      </c>
      <c r="G49" s="206">
        <v>2</v>
      </c>
      <c r="H49" s="208">
        <v>3363329</v>
      </c>
      <c r="I49" s="708"/>
    </row>
    <row r="50" spans="1:13">
      <c r="A50" s="204"/>
      <c r="B50" s="199"/>
      <c r="C50" s="199"/>
      <c r="D50" s="199"/>
      <c r="E50" s="244" t="s">
        <v>613</v>
      </c>
      <c r="F50" s="199">
        <v>2000</v>
      </c>
      <c r="G50" s="206">
        <v>2</v>
      </c>
      <c r="H50" s="208">
        <v>3545089</v>
      </c>
      <c r="I50" s="708"/>
    </row>
    <row r="51" spans="1:13">
      <c r="A51" s="204"/>
      <c r="B51" s="199"/>
      <c r="C51" s="199"/>
      <c r="D51" s="199"/>
      <c r="E51" s="244" t="s">
        <v>613</v>
      </c>
      <c r="F51" s="199">
        <v>4000</v>
      </c>
      <c r="G51" s="206">
        <v>2</v>
      </c>
      <c r="H51" s="208">
        <v>3606529</v>
      </c>
      <c r="I51" s="708"/>
    </row>
    <row r="52" spans="1:13">
      <c r="A52" s="204"/>
      <c r="B52" s="199"/>
      <c r="C52" s="199"/>
      <c r="D52" s="199"/>
      <c r="E52" s="244" t="s">
        <v>613</v>
      </c>
      <c r="F52" s="199">
        <v>2000</v>
      </c>
      <c r="G52" s="206">
        <v>2</v>
      </c>
      <c r="H52" s="208">
        <v>3881217</v>
      </c>
      <c r="I52" s="708"/>
    </row>
    <row r="53" spans="1:13">
      <c r="A53" s="204"/>
      <c r="B53" s="199"/>
      <c r="C53" s="199"/>
      <c r="D53" s="199"/>
      <c r="E53" s="244" t="s">
        <v>613</v>
      </c>
      <c r="F53" s="199">
        <v>5000</v>
      </c>
      <c r="G53" s="206">
        <v>2</v>
      </c>
      <c r="H53" s="208">
        <v>3883521</v>
      </c>
      <c r="I53" s="708"/>
    </row>
    <row r="54" spans="1:13">
      <c r="A54" s="204"/>
      <c r="B54" s="199"/>
      <c r="C54" s="199"/>
      <c r="D54" s="199"/>
      <c r="E54" s="244" t="s">
        <v>613</v>
      </c>
      <c r="F54" s="199">
        <v>3000</v>
      </c>
      <c r="G54" s="206">
        <v>2</v>
      </c>
      <c r="H54" s="208">
        <v>3906305</v>
      </c>
      <c r="I54" s="708"/>
    </row>
    <row r="55" spans="1:13">
      <c r="A55" s="204"/>
      <c r="B55" s="199"/>
      <c r="C55" s="199"/>
      <c r="D55" s="199"/>
      <c r="E55" s="244" t="s">
        <v>613</v>
      </c>
      <c r="F55" s="199">
        <v>6000</v>
      </c>
      <c r="G55" s="206">
        <v>2</v>
      </c>
      <c r="H55" s="208">
        <v>3922433</v>
      </c>
      <c r="I55" s="708"/>
    </row>
    <row r="56" spans="1:13">
      <c r="A56" s="204"/>
      <c r="B56" s="199"/>
      <c r="C56" s="199"/>
      <c r="D56" s="199"/>
      <c r="E56" s="244" t="s">
        <v>614</v>
      </c>
      <c r="F56" s="199">
        <v>1000</v>
      </c>
      <c r="G56" s="206">
        <v>2</v>
      </c>
      <c r="H56" s="208">
        <v>3359745</v>
      </c>
      <c r="I56" s="708"/>
    </row>
    <row r="57" spans="1:13">
      <c r="A57" s="204"/>
      <c r="B57" s="199"/>
      <c r="C57" s="199"/>
      <c r="D57" s="199"/>
      <c r="E57" s="244" t="s">
        <v>614</v>
      </c>
      <c r="F57" s="199">
        <v>4000</v>
      </c>
      <c r="G57" s="206">
        <v>2</v>
      </c>
      <c r="H57" s="208">
        <v>3551489</v>
      </c>
      <c r="I57" s="708"/>
    </row>
    <row r="58" spans="1:13">
      <c r="A58" s="204"/>
      <c r="B58" s="199"/>
      <c r="C58" s="199"/>
      <c r="D58" s="199"/>
      <c r="E58" s="244" t="s">
        <v>614</v>
      </c>
      <c r="F58" s="199">
        <v>6000</v>
      </c>
      <c r="G58" s="206">
        <v>2</v>
      </c>
      <c r="H58" s="208">
        <v>3884033</v>
      </c>
      <c r="I58" s="708"/>
    </row>
    <row r="59" spans="1:13" ht="16.5" thickBot="1">
      <c r="A59" s="200"/>
      <c r="B59" s="201"/>
      <c r="C59" s="201"/>
      <c r="D59" s="201"/>
      <c r="E59" s="245" t="s">
        <v>615</v>
      </c>
      <c r="F59" s="201">
        <v>3000</v>
      </c>
      <c r="G59" s="246">
        <v>2</v>
      </c>
      <c r="H59" s="247">
        <v>3685889</v>
      </c>
      <c r="I59" s="709"/>
    </row>
    <row r="61" spans="1:13" ht="16.5" thickBot="1">
      <c r="A61" s="502" t="s">
        <v>466</v>
      </c>
      <c r="B61" s="502"/>
      <c r="C61" s="502"/>
      <c r="D61" s="502"/>
      <c r="E61" s="502"/>
      <c r="F61" s="502"/>
      <c r="G61" s="502"/>
      <c r="H61" s="502"/>
      <c r="I61" s="502"/>
      <c r="J61" s="502"/>
      <c r="K61" s="502"/>
      <c r="L61" s="502"/>
      <c r="M61" s="502"/>
    </row>
    <row r="62" spans="1:13" ht="16.5" thickBot="1">
      <c r="A62" s="538" t="s">
        <v>212</v>
      </c>
      <c r="B62" s="539"/>
      <c r="C62" s="539"/>
      <c r="D62" s="539"/>
      <c r="E62" s="539"/>
      <c r="F62" s="539"/>
      <c r="G62" s="539"/>
      <c r="H62" s="540"/>
      <c r="J62" s="89"/>
      <c r="K62" s="89"/>
      <c r="L62" s="89"/>
      <c r="M62" s="89"/>
    </row>
    <row r="63" spans="1:13" ht="31.5">
      <c r="A63" s="541" t="s">
        <v>116</v>
      </c>
      <c r="B63" s="542"/>
      <c r="C63" s="542"/>
      <c r="D63" s="543"/>
      <c r="E63" s="544" t="s">
        <v>119</v>
      </c>
      <c r="F63" s="542"/>
      <c r="G63" s="542"/>
      <c r="H63" s="545"/>
      <c r="I63" s="97" t="s">
        <v>491</v>
      </c>
    </row>
    <row r="64" spans="1:13" s="119" customFormat="1" ht="75">
      <c r="A64" s="115" t="s">
        <v>127</v>
      </c>
      <c r="B64" s="116" t="s">
        <v>128</v>
      </c>
      <c r="C64" s="116" t="s">
        <v>110</v>
      </c>
      <c r="D64" s="116" t="s">
        <v>129</v>
      </c>
      <c r="E64" s="117" t="s">
        <v>129</v>
      </c>
      <c r="F64" s="116" t="s">
        <v>110</v>
      </c>
      <c r="G64" s="116" t="s">
        <v>128</v>
      </c>
      <c r="H64" s="118" t="s">
        <v>127</v>
      </c>
      <c r="I64" s="240" t="s">
        <v>440</v>
      </c>
    </row>
    <row r="65" spans="1:13" s="119" customFormat="1">
      <c r="A65" s="171">
        <v>1</v>
      </c>
      <c r="B65" s="172">
        <v>4000</v>
      </c>
      <c r="C65" s="239" t="s">
        <v>607</v>
      </c>
      <c r="D65" s="172">
        <v>6</v>
      </c>
      <c r="E65" s="173"/>
      <c r="F65" s="172"/>
      <c r="G65" s="172"/>
      <c r="H65" s="209"/>
      <c r="I65" s="707"/>
    </row>
    <row r="66" spans="1:13" s="119" customFormat="1">
      <c r="A66" s="171">
        <v>3</v>
      </c>
      <c r="B66" s="172">
        <v>11000</v>
      </c>
      <c r="C66" s="239" t="s">
        <v>608</v>
      </c>
      <c r="D66" s="172">
        <v>5</v>
      </c>
      <c r="E66" s="173"/>
      <c r="F66" s="172"/>
      <c r="G66" s="172"/>
      <c r="H66" s="209"/>
      <c r="I66" s="708"/>
    </row>
    <row r="67" spans="1:13" s="119" customFormat="1">
      <c r="A67" s="171">
        <v>6</v>
      </c>
      <c r="B67" s="172">
        <v>23000</v>
      </c>
      <c r="C67" s="239" t="s">
        <v>609</v>
      </c>
      <c r="D67" s="172">
        <v>4</v>
      </c>
      <c r="E67" s="173"/>
      <c r="F67" s="172"/>
      <c r="G67" s="172"/>
      <c r="H67" s="209"/>
      <c r="I67" s="708"/>
    </row>
    <row r="68" spans="1:13">
      <c r="A68" s="103">
        <v>4</v>
      </c>
      <c r="B68" s="104">
        <v>15000</v>
      </c>
      <c r="C68" s="239" t="s">
        <v>610</v>
      </c>
      <c r="D68" s="104">
        <v>3</v>
      </c>
      <c r="E68" s="546"/>
      <c r="F68" s="547"/>
      <c r="G68" s="547"/>
      <c r="H68" s="548"/>
      <c r="I68" s="708"/>
    </row>
    <row r="69" spans="1:13">
      <c r="A69" s="98">
        <v>6</v>
      </c>
      <c r="B69" s="99">
        <v>29000</v>
      </c>
      <c r="C69" s="239" t="s">
        <v>611</v>
      </c>
      <c r="D69" s="99">
        <v>2</v>
      </c>
      <c r="E69" s="554"/>
      <c r="F69" s="553"/>
      <c r="G69" s="553"/>
      <c r="H69" s="555"/>
      <c r="I69" s="708"/>
    </row>
    <row r="70" spans="1:13">
      <c r="A70" s="98">
        <v>5</v>
      </c>
      <c r="B70" s="99">
        <v>14000</v>
      </c>
      <c r="C70" s="239" t="s">
        <v>612</v>
      </c>
      <c r="D70" s="99">
        <v>1</v>
      </c>
      <c r="E70" s="554"/>
      <c r="F70" s="553"/>
      <c r="G70" s="553"/>
      <c r="H70" s="555"/>
      <c r="I70" s="708"/>
    </row>
    <row r="71" spans="1:13">
      <c r="A71" s="98"/>
      <c r="B71" s="99"/>
      <c r="C71" s="99"/>
      <c r="D71" s="121"/>
      <c r="E71" s="100" t="s">
        <v>94</v>
      </c>
      <c r="F71" s="179">
        <v>3.11</v>
      </c>
      <c r="G71" s="99">
        <v>37000</v>
      </c>
      <c r="H71" s="101">
        <v>11</v>
      </c>
      <c r="I71" s="708"/>
    </row>
    <row r="72" spans="1:13">
      <c r="A72" s="157"/>
      <c r="B72" s="158"/>
      <c r="C72" s="158"/>
      <c r="D72" s="159"/>
      <c r="E72" s="156" t="s">
        <v>99</v>
      </c>
      <c r="F72" s="241" t="s">
        <v>613</v>
      </c>
      <c r="G72" s="158">
        <v>28000</v>
      </c>
      <c r="H72" s="166">
        <v>8</v>
      </c>
      <c r="I72" s="708"/>
    </row>
    <row r="73" spans="1:13">
      <c r="A73" s="98"/>
      <c r="B73" s="99"/>
      <c r="C73" s="99"/>
      <c r="D73" s="121"/>
      <c r="E73" s="100" t="s">
        <v>95</v>
      </c>
      <c r="F73" s="241" t="s">
        <v>614</v>
      </c>
      <c r="G73" s="99">
        <v>11000</v>
      </c>
      <c r="H73" s="101">
        <v>3</v>
      </c>
      <c r="I73" s="708"/>
    </row>
    <row r="74" spans="1:13" ht="16.5" thickBot="1">
      <c r="A74" s="112"/>
      <c r="B74" s="113"/>
      <c r="C74" s="113"/>
      <c r="D74" s="114"/>
      <c r="E74" s="109">
        <v>4</v>
      </c>
      <c r="F74" s="242" t="s">
        <v>615</v>
      </c>
      <c r="G74" s="109">
        <v>3000</v>
      </c>
      <c r="H74" s="109">
        <v>1</v>
      </c>
      <c r="I74" s="709"/>
    </row>
    <row r="76" spans="1:13" ht="16.5" thickBot="1">
      <c r="A76" s="502" t="s">
        <v>467</v>
      </c>
      <c r="B76" s="502"/>
      <c r="C76" s="502"/>
      <c r="D76" s="502"/>
      <c r="E76" s="502"/>
      <c r="F76" s="502"/>
      <c r="G76" s="502"/>
      <c r="H76" s="502"/>
      <c r="I76" s="502"/>
      <c r="J76" s="502"/>
      <c r="K76" s="502"/>
      <c r="L76" s="502"/>
      <c r="M76" s="502"/>
    </row>
    <row r="77" spans="1:13" ht="16.5" thickBot="1">
      <c r="A77" s="538" t="s">
        <v>212</v>
      </c>
      <c r="B77" s="539"/>
      <c r="C77" s="539"/>
      <c r="D77" s="539"/>
      <c r="E77" s="539"/>
      <c r="F77" s="539"/>
      <c r="G77" s="539"/>
      <c r="H77" s="540"/>
    </row>
    <row r="78" spans="1:13" ht="31.5">
      <c r="A78" s="567" t="s">
        <v>116</v>
      </c>
      <c r="B78" s="568"/>
      <c r="C78" s="568"/>
      <c r="D78" s="569"/>
      <c r="E78" s="544" t="s">
        <v>119</v>
      </c>
      <c r="F78" s="542"/>
      <c r="G78" s="542"/>
      <c r="H78" s="545"/>
      <c r="I78" s="97" t="s">
        <v>491</v>
      </c>
    </row>
    <row r="79" spans="1:13" ht="75">
      <c r="A79" s="570" t="s">
        <v>125</v>
      </c>
      <c r="B79" s="571"/>
      <c r="C79" s="571"/>
      <c r="D79" s="571"/>
      <c r="E79" s="571" t="s">
        <v>125</v>
      </c>
      <c r="F79" s="571"/>
      <c r="G79" s="571"/>
      <c r="H79" s="572"/>
      <c r="I79" s="194" t="s">
        <v>440</v>
      </c>
    </row>
    <row r="80" spans="1:13">
      <c r="A80" s="699">
        <v>7387</v>
      </c>
      <c r="B80" s="697">
        <v>7387</v>
      </c>
      <c r="C80" s="697">
        <v>7387</v>
      </c>
      <c r="D80" s="698">
        <v>7387</v>
      </c>
      <c r="E80" s="105"/>
      <c r="F80" s="106"/>
      <c r="G80" s="106"/>
      <c r="H80" s="107"/>
      <c r="I80" s="703"/>
    </row>
    <row r="81" spans="1:9">
      <c r="A81" s="699">
        <v>3440</v>
      </c>
      <c r="B81" s="697">
        <v>3440</v>
      </c>
      <c r="C81" s="697">
        <v>3440</v>
      </c>
      <c r="D81" s="698">
        <v>3440</v>
      </c>
      <c r="E81" s="105"/>
      <c r="F81" s="106"/>
      <c r="G81" s="106"/>
      <c r="H81" s="107"/>
      <c r="I81" s="704"/>
    </row>
    <row r="82" spans="1:9">
      <c r="A82" s="699">
        <v>7387</v>
      </c>
      <c r="B82" s="697">
        <v>7387</v>
      </c>
      <c r="C82" s="697">
        <v>7387</v>
      </c>
      <c r="D82" s="698">
        <v>7387</v>
      </c>
      <c r="E82" s="105"/>
      <c r="F82" s="106"/>
      <c r="G82" s="106"/>
      <c r="H82" s="107"/>
      <c r="I82" s="704"/>
    </row>
    <row r="83" spans="1:9">
      <c r="A83" s="699">
        <v>7387</v>
      </c>
      <c r="B83" s="697">
        <v>7387</v>
      </c>
      <c r="C83" s="697">
        <v>7387</v>
      </c>
      <c r="D83" s="698">
        <v>7387</v>
      </c>
      <c r="E83" s="105"/>
      <c r="F83" s="106"/>
      <c r="G83" s="106"/>
      <c r="H83" s="107"/>
      <c r="I83" s="704"/>
    </row>
    <row r="84" spans="1:9">
      <c r="A84" s="699">
        <v>3440</v>
      </c>
      <c r="B84" s="697">
        <v>3440</v>
      </c>
      <c r="C84" s="697">
        <v>3440</v>
      </c>
      <c r="D84" s="698">
        <v>3440</v>
      </c>
      <c r="E84" s="105"/>
      <c r="F84" s="106"/>
      <c r="G84" s="106"/>
      <c r="H84" s="107"/>
      <c r="I84" s="704"/>
    </row>
    <row r="85" spans="1:9">
      <c r="A85" s="696" t="s">
        <v>131</v>
      </c>
      <c r="B85" s="697"/>
      <c r="C85" s="697"/>
      <c r="D85" s="698"/>
      <c r="E85" s="105"/>
      <c r="F85" s="106"/>
      <c r="G85" s="106"/>
      <c r="H85" s="107"/>
      <c r="I85" s="704"/>
    </row>
    <row r="86" spans="1:9">
      <c r="A86" s="699">
        <v>7387</v>
      </c>
      <c r="B86" s="697">
        <v>7387</v>
      </c>
      <c r="C86" s="697">
        <v>7387</v>
      </c>
      <c r="D86" s="698">
        <v>7387</v>
      </c>
      <c r="E86" s="105"/>
      <c r="F86" s="106"/>
      <c r="G86" s="106"/>
      <c r="H86" s="107"/>
      <c r="I86" s="704"/>
    </row>
    <row r="87" spans="1:9">
      <c r="A87" s="699">
        <v>7387</v>
      </c>
      <c r="B87" s="697">
        <v>7387</v>
      </c>
      <c r="C87" s="697">
        <v>7387</v>
      </c>
      <c r="D87" s="698">
        <v>7387</v>
      </c>
      <c r="E87" s="105"/>
      <c r="F87" s="106"/>
      <c r="G87" s="106"/>
      <c r="H87" s="107"/>
      <c r="I87" s="704"/>
    </row>
    <row r="88" spans="1:9">
      <c r="A88" s="699">
        <v>7387</v>
      </c>
      <c r="B88" s="697">
        <v>7387</v>
      </c>
      <c r="C88" s="697">
        <v>7387</v>
      </c>
      <c r="D88" s="698">
        <v>7387</v>
      </c>
      <c r="E88" s="105"/>
      <c r="F88" s="106"/>
      <c r="G88" s="106"/>
      <c r="H88" s="107"/>
      <c r="I88" s="704"/>
    </row>
    <row r="89" spans="1:9">
      <c r="A89" s="699">
        <v>7387</v>
      </c>
      <c r="B89" s="697">
        <v>7387</v>
      </c>
      <c r="C89" s="697">
        <v>7387</v>
      </c>
      <c r="D89" s="698">
        <v>7387</v>
      </c>
      <c r="E89" s="105"/>
      <c r="F89" s="106"/>
      <c r="G89" s="106"/>
      <c r="H89" s="107"/>
      <c r="I89" s="704"/>
    </row>
    <row r="90" spans="1:9">
      <c r="A90" s="699">
        <v>7387</v>
      </c>
      <c r="B90" s="697">
        <v>7387</v>
      </c>
      <c r="C90" s="697">
        <v>7387</v>
      </c>
      <c r="D90" s="698">
        <v>7387</v>
      </c>
      <c r="E90" s="105"/>
      <c r="F90" s="106"/>
      <c r="G90" s="106"/>
      <c r="H90" s="107"/>
      <c r="I90" s="704"/>
    </row>
    <row r="91" spans="1:9">
      <c r="A91" s="699">
        <v>7387</v>
      </c>
      <c r="B91" s="697">
        <v>7387</v>
      </c>
      <c r="C91" s="697">
        <v>7387</v>
      </c>
      <c r="D91" s="698">
        <v>7387</v>
      </c>
      <c r="E91" s="105"/>
      <c r="F91" s="106"/>
      <c r="G91" s="106"/>
      <c r="H91" s="107"/>
      <c r="I91" s="704"/>
    </row>
    <row r="92" spans="1:9">
      <c r="A92" s="696" t="s">
        <v>132</v>
      </c>
      <c r="B92" s="697"/>
      <c r="C92" s="697"/>
      <c r="D92" s="698"/>
      <c r="E92" s="105"/>
      <c r="F92" s="106"/>
      <c r="G92" s="106"/>
      <c r="H92" s="107"/>
      <c r="I92" s="704"/>
    </row>
    <row r="93" spans="1:9">
      <c r="A93" s="699">
        <v>7387</v>
      </c>
      <c r="B93" s="697">
        <v>7387</v>
      </c>
      <c r="C93" s="697">
        <v>7387</v>
      </c>
      <c r="D93" s="698">
        <v>7387</v>
      </c>
      <c r="E93" s="105"/>
      <c r="F93" s="106"/>
      <c r="G93" s="106"/>
      <c r="H93" s="107"/>
      <c r="I93" s="704"/>
    </row>
    <row r="94" spans="1:9">
      <c r="A94" s="699">
        <v>7387</v>
      </c>
      <c r="B94" s="697">
        <v>7387</v>
      </c>
      <c r="C94" s="697">
        <v>7387</v>
      </c>
      <c r="D94" s="698">
        <v>7387</v>
      </c>
      <c r="E94" s="105"/>
      <c r="F94" s="106"/>
      <c r="G94" s="106"/>
      <c r="H94" s="107"/>
      <c r="I94" s="704"/>
    </row>
    <row r="95" spans="1:9">
      <c r="A95" s="699">
        <v>7387</v>
      </c>
      <c r="B95" s="697">
        <v>7387</v>
      </c>
      <c r="C95" s="697">
        <v>7387</v>
      </c>
      <c r="D95" s="698">
        <v>7387</v>
      </c>
      <c r="E95" s="105"/>
      <c r="F95" s="106"/>
      <c r="G95" s="106"/>
      <c r="H95" s="107"/>
      <c r="I95" s="704"/>
    </row>
    <row r="96" spans="1:9">
      <c r="A96" s="699">
        <v>7387</v>
      </c>
      <c r="B96" s="697">
        <v>7387</v>
      </c>
      <c r="C96" s="697">
        <v>7387</v>
      </c>
      <c r="D96" s="698">
        <v>7387</v>
      </c>
      <c r="E96" s="105"/>
      <c r="F96" s="106"/>
      <c r="G96" s="106"/>
      <c r="H96" s="107"/>
      <c r="I96" s="704"/>
    </row>
    <row r="97" spans="1:9">
      <c r="A97" s="696" t="s">
        <v>133</v>
      </c>
      <c r="B97" s="697"/>
      <c r="C97" s="697"/>
      <c r="D97" s="698"/>
      <c r="E97" s="105"/>
      <c r="F97" s="106"/>
      <c r="G97" s="106"/>
      <c r="H97" s="107"/>
      <c r="I97" s="704"/>
    </row>
    <row r="98" spans="1:9">
      <c r="A98" s="699">
        <v>3443</v>
      </c>
      <c r="B98" s="697">
        <v>3443</v>
      </c>
      <c r="C98" s="697">
        <v>3443</v>
      </c>
      <c r="D98" s="698">
        <v>3443</v>
      </c>
      <c r="E98" s="105"/>
      <c r="F98" s="106"/>
      <c r="G98" s="106"/>
      <c r="H98" s="107"/>
      <c r="I98" s="704"/>
    </row>
    <row r="99" spans="1:9">
      <c r="A99" s="699">
        <v>3440</v>
      </c>
      <c r="B99" s="697">
        <v>3440</v>
      </c>
      <c r="C99" s="697">
        <v>3440</v>
      </c>
      <c r="D99" s="698">
        <v>3440</v>
      </c>
      <c r="E99" s="105"/>
      <c r="F99" s="106"/>
      <c r="G99" s="106"/>
      <c r="H99" s="107"/>
      <c r="I99" s="704"/>
    </row>
    <row r="100" spans="1:9">
      <c r="A100" s="699">
        <v>7387</v>
      </c>
      <c r="B100" s="697">
        <v>7387</v>
      </c>
      <c r="C100" s="697">
        <v>7387</v>
      </c>
      <c r="D100" s="698">
        <v>7387</v>
      </c>
      <c r="E100" s="105"/>
      <c r="F100" s="106"/>
      <c r="G100" s="106"/>
      <c r="H100" s="107"/>
      <c r="I100" s="704"/>
    </row>
    <row r="101" spans="1:9">
      <c r="A101" s="699">
        <v>7387</v>
      </c>
      <c r="B101" s="697">
        <v>7387</v>
      </c>
      <c r="C101" s="697">
        <v>7387</v>
      </c>
      <c r="D101" s="698">
        <v>7387</v>
      </c>
      <c r="E101" s="105"/>
      <c r="F101" s="106"/>
      <c r="G101" s="106"/>
      <c r="H101" s="107"/>
      <c r="I101" s="704"/>
    </row>
    <row r="102" spans="1:9">
      <c r="A102" s="706">
        <v>7387</v>
      </c>
      <c r="B102" s="701">
        <v>7387</v>
      </c>
      <c r="C102" s="701">
        <v>7387</v>
      </c>
      <c r="D102" s="702">
        <v>7387</v>
      </c>
      <c r="E102" s="105"/>
      <c r="F102" s="106"/>
      <c r="G102" s="106"/>
      <c r="H102" s="107"/>
      <c r="I102" s="704"/>
    </row>
    <row r="103" spans="1:9">
      <c r="A103" s="706">
        <v>7387</v>
      </c>
      <c r="B103" s="701">
        <v>7387</v>
      </c>
      <c r="C103" s="701">
        <v>7387</v>
      </c>
      <c r="D103" s="702">
        <v>7387</v>
      </c>
      <c r="E103" s="105"/>
      <c r="F103" s="106"/>
      <c r="G103" s="106"/>
      <c r="H103" s="107"/>
      <c r="I103" s="704"/>
    </row>
    <row r="104" spans="1:9">
      <c r="A104" s="696" t="s">
        <v>134</v>
      </c>
      <c r="B104" s="697"/>
      <c r="C104" s="697"/>
      <c r="D104" s="698"/>
      <c r="E104" s="105"/>
      <c r="F104" s="106"/>
      <c r="G104" s="106"/>
      <c r="H104" s="107"/>
      <c r="I104" s="704"/>
    </row>
    <row r="105" spans="1:9">
      <c r="A105" s="556">
        <v>7387</v>
      </c>
      <c r="B105" s="557">
        <v>7387</v>
      </c>
      <c r="C105" s="557">
        <v>7387</v>
      </c>
      <c r="D105" s="558">
        <v>7387</v>
      </c>
      <c r="E105" s="701"/>
      <c r="F105" s="701"/>
      <c r="G105" s="701"/>
      <c r="H105" s="702"/>
      <c r="I105" s="704"/>
    </row>
    <row r="106" spans="1:9">
      <c r="A106" s="556">
        <v>7387</v>
      </c>
      <c r="B106" s="557">
        <v>7387</v>
      </c>
      <c r="C106" s="557">
        <v>7387</v>
      </c>
      <c r="D106" s="558">
        <v>7387</v>
      </c>
      <c r="E106" s="701"/>
      <c r="F106" s="701"/>
      <c r="G106" s="701"/>
      <c r="H106" s="702"/>
      <c r="I106" s="704"/>
    </row>
    <row r="107" spans="1:9">
      <c r="A107" s="700">
        <v>3440</v>
      </c>
      <c r="B107" s="557">
        <v>3440</v>
      </c>
      <c r="C107" s="557">
        <v>3440</v>
      </c>
      <c r="D107" s="558">
        <v>3440</v>
      </c>
      <c r="E107" s="701"/>
      <c r="F107" s="701"/>
      <c r="G107" s="701"/>
      <c r="H107" s="702"/>
      <c r="I107" s="704"/>
    </row>
    <row r="108" spans="1:9">
      <c r="A108" s="696" t="s">
        <v>135</v>
      </c>
      <c r="B108" s="697"/>
      <c r="C108" s="697"/>
      <c r="D108" s="698"/>
      <c r="E108" s="701"/>
      <c r="F108" s="701"/>
      <c r="G108" s="701"/>
      <c r="H108" s="702"/>
      <c r="I108" s="704"/>
    </row>
    <row r="109" spans="1:9">
      <c r="A109" s="700">
        <v>0</v>
      </c>
      <c r="B109" s="557">
        <v>0</v>
      </c>
      <c r="C109" s="557">
        <v>0</v>
      </c>
      <c r="D109" s="558">
        <v>0</v>
      </c>
      <c r="E109" s="701"/>
      <c r="F109" s="701"/>
      <c r="G109" s="701"/>
      <c r="H109" s="702"/>
      <c r="I109" s="704"/>
    </row>
    <row r="110" spans="1:9">
      <c r="A110" s="696" t="s">
        <v>136</v>
      </c>
      <c r="B110" s="697"/>
      <c r="C110" s="697"/>
      <c r="D110" s="698"/>
      <c r="E110" s="701"/>
      <c r="F110" s="701"/>
      <c r="G110" s="701"/>
      <c r="H110" s="702"/>
      <c r="I110" s="704"/>
    </row>
    <row r="111" spans="1:9">
      <c r="A111" s="700">
        <v>0</v>
      </c>
      <c r="B111" s="557">
        <v>0</v>
      </c>
      <c r="C111" s="557">
        <v>0</v>
      </c>
      <c r="D111" s="558">
        <v>0</v>
      </c>
      <c r="E111" s="701"/>
      <c r="F111" s="701"/>
      <c r="G111" s="701"/>
      <c r="H111" s="702"/>
      <c r="I111" s="704"/>
    </row>
    <row r="112" spans="1:9">
      <c r="A112" s="696" t="s">
        <v>606</v>
      </c>
      <c r="B112" s="697"/>
      <c r="C112" s="697"/>
      <c r="D112" s="698"/>
      <c r="E112" s="701"/>
      <c r="F112" s="701"/>
      <c r="G112" s="701"/>
      <c r="H112" s="702"/>
      <c r="I112" s="704"/>
    </row>
    <row r="113" spans="1:9">
      <c r="A113" s="556">
        <v>0</v>
      </c>
      <c r="B113" s="557">
        <v>0</v>
      </c>
      <c r="C113" s="557">
        <v>0</v>
      </c>
      <c r="D113" s="558">
        <v>0</v>
      </c>
      <c r="E113" s="701"/>
      <c r="F113" s="701"/>
      <c r="G113" s="701"/>
      <c r="H113" s="702"/>
      <c r="I113" s="704"/>
    </row>
    <row r="114" spans="1:9">
      <c r="A114" s="696" t="s">
        <v>617</v>
      </c>
      <c r="B114" s="697"/>
      <c r="C114" s="697"/>
      <c r="D114" s="698"/>
      <c r="E114" s="701"/>
      <c r="F114" s="701"/>
      <c r="G114" s="701"/>
      <c r="H114" s="702"/>
      <c r="I114" s="704"/>
    </row>
    <row r="115" spans="1:9">
      <c r="A115" s="556">
        <v>7387</v>
      </c>
      <c r="B115" s="557">
        <v>7387</v>
      </c>
      <c r="C115" s="557">
        <v>7387</v>
      </c>
      <c r="D115" s="558">
        <v>7387</v>
      </c>
      <c r="E115" s="701"/>
      <c r="F115" s="701"/>
      <c r="G115" s="701"/>
      <c r="H115" s="702"/>
      <c r="I115" s="704"/>
    </row>
    <row r="116" spans="1:9">
      <c r="A116" s="204"/>
      <c r="B116" s="199"/>
      <c r="C116" s="199"/>
      <c r="D116" s="205"/>
      <c r="E116" s="701">
        <v>7387</v>
      </c>
      <c r="F116" s="701">
        <v>7387</v>
      </c>
      <c r="G116" s="701">
        <v>7387</v>
      </c>
      <c r="H116" s="702">
        <v>7387</v>
      </c>
      <c r="I116" s="704"/>
    </row>
    <row r="117" spans="1:9">
      <c r="A117" s="204"/>
      <c r="B117" s="199"/>
      <c r="C117" s="199"/>
      <c r="D117" s="205"/>
      <c r="E117" s="701">
        <v>7387</v>
      </c>
      <c r="F117" s="701">
        <v>7387</v>
      </c>
      <c r="G117" s="701">
        <v>7387</v>
      </c>
      <c r="H117" s="702">
        <v>7387</v>
      </c>
      <c r="I117" s="704"/>
    </row>
    <row r="118" spans="1:9">
      <c r="A118" s="204"/>
      <c r="B118" s="199"/>
      <c r="C118" s="199"/>
      <c r="D118" s="205"/>
      <c r="E118" s="701">
        <v>7387</v>
      </c>
      <c r="F118" s="701">
        <v>7387</v>
      </c>
      <c r="G118" s="701">
        <v>7387</v>
      </c>
      <c r="H118" s="702">
        <v>7387</v>
      </c>
      <c r="I118" s="704"/>
    </row>
    <row r="119" spans="1:9">
      <c r="A119" s="204"/>
      <c r="B119" s="199"/>
      <c r="C119" s="199"/>
      <c r="D119" s="205"/>
      <c r="E119" s="701">
        <v>7387</v>
      </c>
      <c r="F119" s="701">
        <v>7387</v>
      </c>
      <c r="G119" s="701">
        <v>7387</v>
      </c>
      <c r="H119" s="702">
        <v>7387</v>
      </c>
      <c r="I119" s="704"/>
    </row>
    <row r="120" spans="1:9">
      <c r="A120" s="204"/>
      <c r="B120" s="199"/>
      <c r="C120" s="199"/>
      <c r="D120" s="205"/>
      <c r="E120" s="701">
        <v>7387</v>
      </c>
      <c r="F120" s="701">
        <v>7387</v>
      </c>
      <c r="G120" s="701">
        <v>7387</v>
      </c>
      <c r="H120" s="702">
        <v>7387</v>
      </c>
      <c r="I120" s="704"/>
    </row>
    <row r="121" spans="1:9">
      <c r="A121" s="204"/>
      <c r="B121" s="199"/>
      <c r="C121" s="199"/>
      <c r="D121" s="205"/>
      <c r="E121" s="701">
        <v>7387</v>
      </c>
      <c r="F121" s="701">
        <v>7387</v>
      </c>
      <c r="G121" s="701">
        <v>7387</v>
      </c>
      <c r="H121" s="702">
        <v>7387</v>
      </c>
      <c r="I121" s="704"/>
    </row>
    <row r="122" spans="1:9">
      <c r="A122" s="204"/>
      <c r="B122" s="199"/>
      <c r="C122" s="199"/>
      <c r="D122" s="205"/>
      <c r="E122" s="701">
        <v>7387</v>
      </c>
      <c r="F122" s="701">
        <v>7387</v>
      </c>
      <c r="G122" s="701">
        <v>7387</v>
      </c>
      <c r="H122" s="702">
        <v>7387</v>
      </c>
      <c r="I122" s="704"/>
    </row>
    <row r="123" spans="1:9">
      <c r="A123" s="204"/>
      <c r="B123" s="199"/>
      <c r="C123" s="199"/>
      <c r="D123" s="205"/>
      <c r="E123" s="701">
        <v>7387</v>
      </c>
      <c r="F123" s="701">
        <v>7387</v>
      </c>
      <c r="G123" s="701">
        <v>7387</v>
      </c>
      <c r="H123" s="702">
        <v>7387</v>
      </c>
      <c r="I123" s="704"/>
    </row>
    <row r="124" spans="1:9">
      <c r="A124" s="204"/>
      <c r="B124" s="199"/>
      <c r="C124" s="199"/>
      <c r="D124" s="205"/>
      <c r="E124" s="701">
        <v>7387</v>
      </c>
      <c r="F124" s="701">
        <v>7387</v>
      </c>
      <c r="G124" s="701">
        <v>7387</v>
      </c>
      <c r="H124" s="702">
        <v>7387</v>
      </c>
      <c r="I124" s="704"/>
    </row>
    <row r="125" spans="1:9">
      <c r="A125" s="204"/>
      <c r="B125" s="199"/>
      <c r="C125" s="199"/>
      <c r="D125" s="205"/>
      <c r="E125" s="701">
        <v>3440</v>
      </c>
      <c r="F125" s="701">
        <v>3440</v>
      </c>
      <c r="G125" s="701">
        <v>3440</v>
      </c>
      <c r="H125" s="702">
        <v>3440</v>
      </c>
      <c r="I125" s="704"/>
    </row>
    <row r="126" spans="1:9">
      <c r="A126" s="204"/>
      <c r="B126" s="199"/>
      <c r="C126" s="199"/>
      <c r="D126" s="205"/>
      <c r="E126" s="701">
        <v>7387</v>
      </c>
      <c r="F126" s="701">
        <v>7387</v>
      </c>
      <c r="G126" s="701">
        <v>7387</v>
      </c>
      <c r="H126" s="702">
        <v>7387</v>
      </c>
      <c r="I126" s="704"/>
    </row>
    <row r="127" spans="1:9">
      <c r="A127" s="204"/>
      <c r="B127" s="199"/>
      <c r="C127" s="199"/>
      <c r="D127" s="205"/>
      <c r="E127" s="710" t="s">
        <v>131</v>
      </c>
      <c r="F127" s="701"/>
      <c r="G127" s="701"/>
      <c r="H127" s="702"/>
      <c r="I127" s="704"/>
    </row>
    <row r="128" spans="1:9">
      <c r="A128" s="204"/>
      <c r="B128" s="199"/>
      <c r="C128" s="199"/>
      <c r="D128" s="205"/>
      <c r="E128" s="701">
        <v>7387</v>
      </c>
      <c r="F128" s="701">
        <v>7387</v>
      </c>
      <c r="G128" s="701">
        <v>7387</v>
      </c>
      <c r="H128" s="702">
        <v>7387</v>
      </c>
      <c r="I128" s="704"/>
    </row>
    <row r="129" spans="1:9">
      <c r="A129" s="204"/>
      <c r="B129" s="199"/>
      <c r="C129" s="199"/>
      <c r="D129" s="205"/>
      <c r="E129" s="701">
        <v>7387</v>
      </c>
      <c r="F129" s="701">
        <v>7387</v>
      </c>
      <c r="G129" s="701">
        <v>7387</v>
      </c>
      <c r="H129" s="702">
        <v>7387</v>
      </c>
      <c r="I129" s="704"/>
    </row>
    <row r="130" spans="1:9">
      <c r="A130" s="204"/>
      <c r="B130" s="199"/>
      <c r="C130" s="199"/>
      <c r="D130" s="205"/>
      <c r="E130" s="701">
        <v>7387</v>
      </c>
      <c r="F130" s="701">
        <v>7387</v>
      </c>
      <c r="G130" s="701">
        <v>7387</v>
      </c>
      <c r="H130" s="702">
        <v>7387</v>
      </c>
      <c r="I130" s="704"/>
    </row>
    <row r="131" spans="1:9">
      <c r="A131" s="204"/>
      <c r="B131" s="199"/>
      <c r="C131" s="199"/>
      <c r="D131" s="205"/>
      <c r="E131" s="701">
        <v>3443</v>
      </c>
      <c r="F131" s="701">
        <v>3443</v>
      </c>
      <c r="G131" s="701">
        <v>3443</v>
      </c>
      <c r="H131" s="702">
        <v>3443</v>
      </c>
      <c r="I131" s="704"/>
    </row>
    <row r="132" spans="1:9">
      <c r="A132" s="204"/>
      <c r="B132" s="199"/>
      <c r="C132" s="199"/>
      <c r="D132" s="205"/>
      <c r="E132" s="701">
        <v>7387</v>
      </c>
      <c r="F132" s="701">
        <v>7387</v>
      </c>
      <c r="G132" s="701">
        <v>7387</v>
      </c>
      <c r="H132" s="702">
        <v>7387</v>
      </c>
      <c r="I132" s="704"/>
    </row>
    <row r="133" spans="1:9">
      <c r="A133" s="204"/>
      <c r="B133" s="199"/>
      <c r="C133" s="199"/>
      <c r="D133" s="205"/>
      <c r="E133" s="701">
        <v>7387</v>
      </c>
      <c r="F133" s="701">
        <v>7387</v>
      </c>
      <c r="G133" s="701">
        <v>7387</v>
      </c>
      <c r="H133" s="702">
        <v>7387</v>
      </c>
      <c r="I133" s="704"/>
    </row>
    <row r="134" spans="1:9">
      <c r="A134" s="556"/>
      <c r="B134" s="557"/>
      <c r="C134" s="557"/>
      <c r="D134" s="558"/>
      <c r="E134" s="701">
        <v>7387</v>
      </c>
      <c r="F134" s="701">
        <v>7387</v>
      </c>
      <c r="G134" s="701">
        <v>7387</v>
      </c>
      <c r="H134" s="702">
        <v>7387</v>
      </c>
      <c r="I134" s="704"/>
    </row>
    <row r="135" spans="1:9">
      <c r="A135" s="556"/>
      <c r="B135" s="557"/>
      <c r="C135" s="557"/>
      <c r="D135" s="558"/>
      <c r="E135" s="701">
        <v>7387</v>
      </c>
      <c r="F135" s="701">
        <v>7387</v>
      </c>
      <c r="G135" s="701">
        <v>7387</v>
      </c>
      <c r="H135" s="702">
        <v>7387</v>
      </c>
      <c r="I135" s="704"/>
    </row>
    <row r="136" spans="1:9">
      <c r="A136" s="556"/>
      <c r="B136" s="557"/>
      <c r="C136" s="557"/>
      <c r="D136" s="558"/>
      <c r="E136" s="710" t="s">
        <v>132</v>
      </c>
      <c r="F136" s="701"/>
      <c r="G136" s="701"/>
      <c r="H136" s="702"/>
      <c r="I136" s="704"/>
    </row>
    <row r="137" spans="1:9">
      <c r="A137" s="556"/>
      <c r="B137" s="557"/>
      <c r="C137" s="557"/>
      <c r="D137" s="558"/>
      <c r="E137" s="701">
        <v>3440</v>
      </c>
      <c r="F137" s="701">
        <v>3440</v>
      </c>
      <c r="G137" s="701">
        <v>3440</v>
      </c>
      <c r="H137" s="702">
        <v>3440</v>
      </c>
      <c r="I137" s="704"/>
    </row>
    <row r="138" spans="1:9">
      <c r="A138" s="556"/>
      <c r="B138" s="557"/>
      <c r="C138" s="557"/>
      <c r="D138" s="558"/>
      <c r="E138" s="701">
        <v>7387</v>
      </c>
      <c r="F138" s="701">
        <v>7387</v>
      </c>
      <c r="G138" s="701">
        <v>7387</v>
      </c>
      <c r="H138" s="702">
        <v>7387</v>
      </c>
      <c r="I138" s="704"/>
    </row>
    <row r="139" spans="1:9">
      <c r="A139" s="700"/>
      <c r="B139" s="557"/>
      <c r="C139" s="557"/>
      <c r="D139" s="558"/>
      <c r="E139" s="701">
        <v>7387</v>
      </c>
      <c r="F139" s="701">
        <v>7387</v>
      </c>
      <c r="G139" s="701">
        <v>7387</v>
      </c>
      <c r="H139" s="702">
        <v>7387</v>
      </c>
      <c r="I139" s="704"/>
    </row>
    <row r="140" spans="1:9">
      <c r="A140" s="250"/>
      <c r="B140" s="248"/>
      <c r="C140" s="248"/>
      <c r="D140" s="249"/>
      <c r="E140" s="710" t="s">
        <v>133</v>
      </c>
      <c r="F140" s="701"/>
      <c r="G140" s="701"/>
      <c r="H140" s="702"/>
      <c r="I140" s="704"/>
    </row>
    <row r="141" spans="1:9">
      <c r="A141" s="250"/>
      <c r="B141" s="248"/>
      <c r="C141" s="248"/>
      <c r="D141" s="249"/>
      <c r="E141" s="701" t="s">
        <v>86</v>
      </c>
      <c r="F141" s="701"/>
      <c r="G141" s="701"/>
      <c r="H141" s="702"/>
      <c r="I141" s="704"/>
    </row>
    <row r="142" spans="1:9">
      <c r="A142" s="250"/>
      <c r="B142" s="248"/>
      <c r="C142" s="248"/>
      <c r="D142" s="249"/>
      <c r="E142" s="710" t="s">
        <v>134</v>
      </c>
      <c r="F142" s="701"/>
      <c r="G142" s="701"/>
      <c r="H142" s="702"/>
      <c r="I142" s="704"/>
    </row>
    <row r="143" spans="1:9">
      <c r="A143" s="250"/>
      <c r="B143" s="248"/>
      <c r="C143" s="248"/>
      <c r="D143" s="249"/>
      <c r="E143" s="701" t="s">
        <v>86</v>
      </c>
      <c r="F143" s="701"/>
      <c r="G143" s="701"/>
      <c r="H143" s="702"/>
      <c r="I143" s="704"/>
    </row>
    <row r="144" spans="1:9">
      <c r="A144" s="250"/>
      <c r="B144" s="248"/>
      <c r="C144" s="248"/>
      <c r="D144" s="249"/>
      <c r="E144" s="710" t="s">
        <v>135</v>
      </c>
      <c r="F144" s="701"/>
      <c r="G144" s="701"/>
      <c r="H144" s="702"/>
      <c r="I144" s="704"/>
    </row>
    <row r="145" spans="1:9" ht="16.5" thickBot="1">
      <c r="A145" s="559"/>
      <c r="B145" s="560"/>
      <c r="C145" s="560"/>
      <c r="D145" s="561"/>
      <c r="E145" s="559">
        <v>7387</v>
      </c>
      <c r="F145" s="560"/>
      <c r="G145" s="560"/>
      <c r="H145" s="561"/>
      <c r="I145" s="705"/>
    </row>
  </sheetData>
  <sheetProtection algorithmName="SHA-512" hashValue="Fi8+DZcHbAlJJoXE3DW2fbWyk5WAws0EAezXZ4ssu+dgmrm4+lZNTOVGTZ3UXMNCPcRUDlHDQSyyY+Fso0lrbA==" saltValue="QelxekeHGe4MDtvZFN4NLw==" spinCount="100000" sheet="1" objects="1" scenarios="1"/>
  <protectedRanges>
    <protectedRange sqref="I80" name="Range3"/>
    <protectedRange sqref="I65" name="Range2"/>
    <protectedRange sqref="I12:I59" name="Range1"/>
  </protectedRanges>
  <mergeCells count="111">
    <mergeCell ref="E143:H143"/>
    <mergeCell ref="E138:H138"/>
    <mergeCell ref="E144:H144"/>
    <mergeCell ref="E132:H132"/>
    <mergeCell ref="E133:H133"/>
    <mergeCell ref="E140:H140"/>
    <mergeCell ref="E141:H141"/>
    <mergeCell ref="E142:H142"/>
    <mergeCell ref="E127:H127"/>
    <mergeCell ref="E128:H128"/>
    <mergeCell ref="E129:H129"/>
    <mergeCell ref="E130:H130"/>
    <mergeCell ref="E131:H131"/>
    <mergeCell ref="E139:H139"/>
    <mergeCell ref="E135:H135"/>
    <mergeCell ref="E136:H136"/>
    <mergeCell ref="E137:H137"/>
    <mergeCell ref="AV6:AY6"/>
    <mergeCell ref="A63:D63"/>
    <mergeCell ref="E63:H63"/>
    <mergeCell ref="E68:H68"/>
    <mergeCell ref="E69:H69"/>
    <mergeCell ref="I65:I74"/>
    <mergeCell ref="I12:I59"/>
    <mergeCell ref="A94:D94"/>
    <mergeCell ref="A95:D95"/>
    <mergeCell ref="A86:D86"/>
    <mergeCell ref="A87:D87"/>
    <mergeCell ref="A88:D88"/>
    <mergeCell ref="A89:D89"/>
    <mergeCell ref="A90:D90"/>
    <mergeCell ref="A81:D81"/>
    <mergeCell ref="A82:D82"/>
    <mergeCell ref="A83:D83"/>
    <mergeCell ref="A84:D84"/>
    <mergeCell ref="A85:D85"/>
    <mergeCell ref="E111:H111"/>
    <mergeCell ref="R6:U6"/>
    <mergeCell ref="AB6:AE6"/>
    <mergeCell ref="AL6:AO6"/>
    <mergeCell ref="A111:D111"/>
    <mergeCell ref="E109:H109"/>
    <mergeCell ref="E110:H110"/>
    <mergeCell ref="A105:D105"/>
    <mergeCell ref="A102:D102"/>
    <mergeCell ref="A107:D107"/>
    <mergeCell ref="A106:D106"/>
    <mergeCell ref="A103:D103"/>
    <mergeCell ref="A104:D104"/>
    <mergeCell ref="A80:D80"/>
    <mergeCell ref="E105:H105"/>
    <mergeCell ref="A114:D114"/>
    <mergeCell ref="E116:H116"/>
    <mergeCell ref="E122:H122"/>
    <mergeCell ref="E123:H123"/>
    <mergeCell ref="E124:H124"/>
    <mergeCell ref="E125:H125"/>
    <mergeCell ref="E126:H126"/>
    <mergeCell ref="E117:H117"/>
    <mergeCell ref="E118:H118"/>
    <mergeCell ref="E119:H119"/>
    <mergeCell ref="E120:H120"/>
    <mergeCell ref="E121:H121"/>
    <mergeCell ref="A1:J1"/>
    <mergeCell ref="A5:I5"/>
    <mergeCell ref="A6:M6"/>
    <mergeCell ref="E70:H70"/>
    <mergeCell ref="A61:M61"/>
    <mergeCell ref="A62:H62"/>
    <mergeCell ref="A76:M76"/>
    <mergeCell ref="I80:I145"/>
    <mergeCell ref="A145:D145"/>
    <mergeCell ref="E112:H112"/>
    <mergeCell ref="E113:H113"/>
    <mergeCell ref="E114:H114"/>
    <mergeCell ref="E115:H115"/>
    <mergeCell ref="E106:H106"/>
    <mergeCell ref="A91:D91"/>
    <mergeCell ref="A92:D92"/>
    <mergeCell ref="A93:D93"/>
    <mergeCell ref="E107:H107"/>
    <mergeCell ref="E108:H108"/>
    <mergeCell ref="A139:D139"/>
    <mergeCell ref="A77:H77"/>
    <mergeCell ref="A78:D78"/>
    <mergeCell ref="A79:D79"/>
    <mergeCell ref="E79:H79"/>
    <mergeCell ref="E145:H145"/>
    <mergeCell ref="A8:M8"/>
    <mergeCell ref="A9:H9"/>
    <mergeCell ref="A10:D10"/>
    <mergeCell ref="E10:H10"/>
    <mergeCell ref="A108:D108"/>
    <mergeCell ref="A96:D96"/>
    <mergeCell ref="E78:H78"/>
    <mergeCell ref="A100:D100"/>
    <mergeCell ref="A97:D97"/>
    <mergeCell ref="A98:D98"/>
    <mergeCell ref="A99:D99"/>
    <mergeCell ref="A101:D101"/>
    <mergeCell ref="A137:D137"/>
    <mergeCell ref="A112:D112"/>
    <mergeCell ref="A109:D109"/>
    <mergeCell ref="A110:D110"/>
    <mergeCell ref="A136:D136"/>
    <mergeCell ref="A115:D115"/>
    <mergeCell ref="A134:D134"/>
    <mergeCell ref="A135:D135"/>
    <mergeCell ref="A113:D113"/>
    <mergeCell ref="A138:D138"/>
    <mergeCell ref="E134:H134"/>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85" zoomScaleNormal="85" workbookViewId="0">
      <selection activeCell="E28" sqref="E28"/>
    </sheetView>
  </sheetViews>
  <sheetFormatPr defaultRowHeight="16.5"/>
  <cols>
    <col min="1" max="1" width="21.140625" style="17" bestFit="1" customWidth="1"/>
    <col min="2" max="2" width="32.5703125" style="17" bestFit="1" customWidth="1"/>
    <col min="3" max="3" width="13.28515625" style="17" customWidth="1"/>
    <col min="4" max="4" width="36.85546875" style="17" bestFit="1" customWidth="1"/>
    <col min="5" max="5" width="15.42578125" style="17" bestFit="1" customWidth="1"/>
    <col min="6" max="6" width="25.7109375" style="17" bestFit="1" customWidth="1"/>
    <col min="7" max="7" width="15.42578125" style="17" bestFit="1" customWidth="1"/>
    <col min="8" max="8" width="32" style="17" bestFit="1" customWidth="1"/>
    <col min="9" max="9" width="15.42578125" style="17" bestFit="1" customWidth="1"/>
    <col min="10" max="16384" width="9.140625" style="17"/>
  </cols>
  <sheetData>
    <row r="1" spans="1:12" ht="18">
      <c r="A1" s="501" t="s">
        <v>713</v>
      </c>
      <c r="B1" s="501"/>
      <c r="C1" s="501"/>
      <c r="D1" s="501"/>
      <c r="E1" s="501"/>
      <c r="F1" s="501"/>
      <c r="G1" s="501"/>
      <c r="H1" s="501"/>
      <c r="I1" s="501"/>
    </row>
    <row r="2" spans="1:12" s="24" customFormat="1" ht="15.75">
      <c r="A2" s="502" t="s">
        <v>714</v>
      </c>
      <c r="B2" s="502"/>
      <c r="C2" s="502"/>
      <c r="D2" s="502"/>
      <c r="E2" s="502"/>
      <c r="F2" s="502"/>
      <c r="G2" s="502"/>
      <c r="H2" s="502"/>
      <c r="I2" s="502"/>
      <c r="J2" s="502"/>
      <c r="K2" s="502"/>
      <c r="L2" s="502"/>
    </row>
    <row r="3" spans="1:12">
      <c r="A3" s="225"/>
      <c r="B3" s="225"/>
      <c r="C3" s="225"/>
      <c r="D3" s="225"/>
      <c r="E3" s="225"/>
      <c r="F3" s="225"/>
      <c r="G3" s="225"/>
      <c r="H3" s="225"/>
      <c r="I3" s="225"/>
      <c r="J3" s="225"/>
      <c r="K3" s="225"/>
      <c r="L3" s="225"/>
    </row>
    <row r="4" spans="1:12" s="24" customFormat="1" thickBot="1">
      <c r="A4" s="18"/>
      <c r="B4" s="503" t="s">
        <v>104</v>
      </c>
      <c r="C4" s="504"/>
      <c r="D4" s="503" t="s">
        <v>105</v>
      </c>
      <c r="E4" s="504"/>
      <c r="F4" s="503" t="s">
        <v>106</v>
      </c>
      <c r="G4" s="504"/>
      <c r="H4" s="503" t="s">
        <v>107</v>
      </c>
      <c r="I4" s="504"/>
    </row>
    <row r="5" spans="1:12" s="24" customFormat="1" ht="118.5" customHeight="1" thickBot="1">
      <c r="A5" s="19" t="s">
        <v>108</v>
      </c>
      <c r="B5" s="223" t="s">
        <v>109</v>
      </c>
      <c r="C5" s="251" t="s">
        <v>635</v>
      </c>
      <c r="D5" s="223" t="s">
        <v>109</v>
      </c>
      <c r="E5" s="251" t="s">
        <v>635</v>
      </c>
      <c r="F5" s="223" t="s">
        <v>109</v>
      </c>
      <c r="G5" s="251" t="s">
        <v>635</v>
      </c>
      <c r="H5" s="223" t="s">
        <v>109</v>
      </c>
      <c r="I5" s="251" t="s">
        <v>635</v>
      </c>
    </row>
    <row r="6" spans="1:12" s="287" customFormat="1" ht="15.75">
      <c r="A6" s="286" t="s">
        <v>0</v>
      </c>
      <c r="B6" s="31" t="s">
        <v>87</v>
      </c>
      <c r="C6" s="498"/>
      <c r="D6" s="31" t="s">
        <v>715</v>
      </c>
      <c r="E6" s="498"/>
      <c r="F6" s="31" t="s">
        <v>7</v>
      </c>
      <c r="G6" s="498"/>
      <c r="H6" s="31" t="s">
        <v>8</v>
      </c>
      <c r="I6" s="498"/>
    </row>
    <row r="7" spans="1:12" s="24" customFormat="1" ht="15.75">
      <c r="A7" s="288" t="s">
        <v>1</v>
      </c>
      <c r="B7" s="23" t="s">
        <v>4</v>
      </c>
      <c r="C7" s="499"/>
      <c r="D7" s="23" t="s">
        <v>716</v>
      </c>
      <c r="E7" s="499"/>
      <c r="F7" s="23" t="s">
        <v>10</v>
      </c>
      <c r="G7" s="499"/>
      <c r="H7" s="23" t="s">
        <v>9</v>
      </c>
      <c r="I7" s="499"/>
    </row>
    <row r="8" spans="1:12" s="24" customFormat="1" ht="15.75">
      <c r="A8" s="288" t="s">
        <v>3</v>
      </c>
      <c r="B8" s="22" t="s">
        <v>682</v>
      </c>
      <c r="C8" s="499"/>
      <c r="D8" s="22" t="s">
        <v>1709</v>
      </c>
      <c r="E8" s="499"/>
      <c r="F8" s="22" t="s">
        <v>1710</v>
      </c>
      <c r="G8" s="499"/>
      <c r="H8" s="23" t="s">
        <v>236</v>
      </c>
      <c r="I8" s="499"/>
    </row>
    <row r="9" spans="1:12" s="24" customFormat="1" ht="15.75">
      <c r="A9" s="288" t="s">
        <v>2</v>
      </c>
      <c r="B9" s="23" t="s">
        <v>5</v>
      </c>
      <c r="C9" s="500"/>
      <c r="D9" s="23" t="s">
        <v>6</v>
      </c>
      <c r="E9" s="500"/>
      <c r="F9" s="23" t="s">
        <v>6</v>
      </c>
      <c r="G9" s="500"/>
      <c r="H9" s="23" t="s">
        <v>642</v>
      </c>
      <c r="I9" s="500"/>
    </row>
  </sheetData>
  <sheetProtection algorithmName="SHA-512" hashValue="wXYq/NSnvxe7um8HPf0cww9jqlGbW1UBZng1nCG5hcCYpNBFfHm/1lq3MHodgi5iwHy8MQgx05johAJuINw+gQ==" saltValue="r7BRJJDFFtVqAaectmoQtw==" spinCount="100000" sheet="1" objects="1" scenarios="1"/>
  <protectedRanges>
    <protectedRange sqref="C6 E6 G6 I6" name="Range1"/>
  </protectedRanges>
  <mergeCells count="10">
    <mergeCell ref="C6:C9"/>
    <mergeCell ref="E6:E9"/>
    <mergeCell ref="G6:G9"/>
    <mergeCell ref="I6:I9"/>
    <mergeCell ref="A1:I1"/>
    <mergeCell ref="A2:L2"/>
    <mergeCell ref="B4:C4"/>
    <mergeCell ref="D4:E4"/>
    <mergeCell ref="F4:G4"/>
    <mergeCell ref="H4:I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workbookViewId="0">
      <selection activeCell="D50" sqref="D50"/>
    </sheetView>
  </sheetViews>
  <sheetFormatPr defaultRowHeight="16.5"/>
  <cols>
    <col min="1" max="1" width="30.7109375" style="17" bestFit="1" customWidth="1"/>
    <col min="2" max="2" width="48" style="17" customWidth="1"/>
    <col min="3" max="3" width="16.85546875" style="17" customWidth="1"/>
    <col min="4" max="4" width="43.140625" style="17" customWidth="1"/>
    <col min="5" max="5" width="16.42578125" style="17" customWidth="1"/>
    <col min="6" max="6" width="46.7109375" style="17" customWidth="1"/>
    <col min="7" max="7" width="13.5703125" style="17" customWidth="1"/>
    <col min="8" max="8" width="48.28515625" style="17" customWidth="1"/>
    <col min="9" max="9" width="16" style="17" customWidth="1"/>
    <col min="10" max="10" width="54.85546875" style="17" customWidth="1"/>
    <col min="11" max="11" width="15.28515625" style="17" customWidth="1"/>
    <col min="12" max="12" width="43.85546875" style="17" customWidth="1"/>
    <col min="13" max="13" width="15.140625" style="17" customWidth="1"/>
    <col min="14" max="14" width="43.85546875" style="17" customWidth="1"/>
    <col min="15" max="15" width="16.85546875" style="17" customWidth="1"/>
    <col min="16" max="16" width="43.85546875" style="17" customWidth="1"/>
    <col min="17" max="17" width="15.7109375" style="17" customWidth="1"/>
    <col min="18" max="18" width="43.85546875" style="17" bestFit="1" customWidth="1"/>
    <col min="19" max="19" width="16" style="17" customWidth="1"/>
    <col min="20" max="20" width="43.85546875" style="17" bestFit="1" customWidth="1"/>
    <col min="21" max="21" width="17.140625" style="17" customWidth="1"/>
    <col min="22" max="16384" width="9.140625" style="17"/>
  </cols>
  <sheetData>
    <row r="1" spans="1:21" ht="18">
      <c r="A1" s="501" t="s">
        <v>717</v>
      </c>
      <c r="B1" s="501"/>
      <c r="C1" s="501"/>
      <c r="D1" s="501"/>
      <c r="E1" s="501"/>
      <c r="F1" s="501"/>
      <c r="G1" s="501"/>
      <c r="H1" s="501"/>
      <c r="I1" s="501"/>
      <c r="J1" s="501"/>
    </row>
    <row r="2" spans="1:21" s="24" customFormat="1" ht="15.75">
      <c r="A2" s="502" t="s">
        <v>714</v>
      </c>
      <c r="B2" s="502"/>
      <c r="C2" s="502"/>
      <c r="D2" s="502"/>
      <c r="E2" s="502"/>
      <c r="F2" s="502"/>
      <c r="G2" s="502"/>
      <c r="H2" s="502"/>
      <c r="I2" s="502"/>
      <c r="J2" s="502"/>
      <c r="K2" s="502"/>
      <c r="L2" s="502"/>
      <c r="M2" s="502"/>
      <c r="N2" s="417"/>
      <c r="O2" s="417"/>
      <c r="P2" s="417"/>
      <c r="Q2" s="417"/>
      <c r="R2" s="417"/>
      <c r="S2" s="417"/>
      <c r="T2" s="417"/>
      <c r="U2" s="417"/>
    </row>
    <row r="4" spans="1:21" s="24" customFormat="1" thickBot="1">
      <c r="A4" s="18"/>
      <c r="B4" s="505" t="s">
        <v>104</v>
      </c>
      <c r="C4" s="506"/>
      <c r="D4" s="503" t="s">
        <v>105</v>
      </c>
      <c r="E4" s="504"/>
      <c r="F4" s="503" t="s">
        <v>106</v>
      </c>
      <c r="G4" s="504"/>
      <c r="H4" s="505" t="s">
        <v>107</v>
      </c>
      <c r="I4" s="506"/>
      <c r="J4" s="503" t="s">
        <v>718</v>
      </c>
      <c r="K4" s="504"/>
      <c r="L4" s="503" t="s">
        <v>719</v>
      </c>
      <c r="M4" s="504"/>
      <c r="N4" s="503" t="s">
        <v>720</v>
      </c>
      <c r="O4" s="504"/>
      <c r="P4" s="503" t="s">
        <v>721</v>
      </c>
      <c r="Q4" s="504"/>
      <c r="R4" s="503" t="s">
        <v>722</v>
      </c>
      <c r="S4" s="504"/>
      <c r="T4" s="503" t="s">
        <v>723</v>
      </c>
      <c r="U4" s="504"/>
    </row>
    <row r="5" spans="1:21" s="24" customFormat="1" ht="126.75" thickBot="1">
      <c r="A5" s="19" t="s">
        <v>108</v>
      </c>
      <c r="B5" s="418" t="s">
        <v>109</v>
      </c>
      <c r="C5" s="439" t="s">
        <v>635</v>
      </c>
      <c r="D5" s="418" t="s">
        <v>109</v>
      </c>
      <c r="E5" s="439" t="s">
        <v>635</v>
      </c>
      <c r="F5" s="418" t="s">
        <v>109</v>
      </c>
      <c r="G5" s="439" t="s">
        <v>635</v>
      </c>
      <c r="H5" s="418" t="s">
        <v>109</v>
      </c>
      <c r="I5" s="439" t="s">
        <v>440</v>
      </c>
      <c r="J5" s="418" t="s">
        <v>109</v>
      </c>
      <c r="K5" s="439" t="s">
        <v>635</v>
      </c>
      <c r="L5" s="418" t="s">
        <v>109</v>
      </c>
      <c r="M5" s="439" t="s">
        <v>635</v>
      </c>
      <c r="N5" s="418" t="s">
        <v>109</v>
      </c>
      <c r="O5" s="439" t="s">
        <v>635</v>
      </c>
      <c r="P5" s="418" t="s">
        <v>109</v>
      </c>
      <c r="Q5" s="439" t="s">
        <v>635</v>
      </c>
      <c r="R5" s="418" t="s">
        <v>109</v>
      </c>
      <c r="S5" s="439" t="s">
        <v>635</v>
      </c>
      <c r="T5" s="418" t="s">
        <v>109</v>
      </c>
      <c r="U5" s="439" t="s">
        <v>635</v>
      </c>
    </row>
    <row r="6" spans="1:21" s="287" customFormat="1" ht="15.75">
      <c r="A6" s="29" t="s">
        <v>11</v>
      </c>
      <c r="B6" s="289" t="s">
        <v>724</v>
      </c>
      <c r="C6" s="498"/>
      <c r="D6" s="289" t="s">
        <v>1744</v>
      </c>
      <c r="E6" s="498"/>
      <c r="F6" s="289" t="s">
        <v>1748</v>
      </c>
      <c r="G6" s="510"/>
      <c r="H6" s="289" t="s">
        <v>1939</v>
      </c>
      <c r="I6" s="442"/>
      <c r="J6" s="430" t="s">
        <v>1758</v>
      </c>
      <c r="K6" s="498"/>
      <c r="L6" s="31" t="s">
        <v>1764</v>
      </c>
      <c r="M6" s="498"/>
      <c r="N6" s="31" t="s">
        <v>1768</v>
      </c>
      <c r="O6" s="498"/>
      <c r="P6" s="31" t="s">
        <v>725</v>
      </c>
      <c r="Q6" s="498"/>
      <c r="R6" s="31" t="s">
        <v>726</v>
      </c>
      <c r="S6" s="498"/>
      <c r="T6" s="31" t="s">
        <v>1770</v>
      </c>
      <c r="U6" s="498"/>
    </row>
    <row r="7" spans="1:21" s="24" customFormat="1" ht="15.75">
      <c r="A7" s="30" t="s">
        <v>0</v>
      </c>
      <c r="B7" s="290" t="s">
        <v>7</v>
      </c>
      <c r="C7" s="499"/>
      <c r="D7" s="290" t="s">
        <v>7</v>
      </c>
      <c r="E7" s="499"/>
      <c r="F7" s="291" t="s">
        <v>7</v>
      </c>
      <c r="G7" s="499"/>
      <c r="H7" s="291" t="s">
        <v>7</v>
      </c>
      <c r="I7" s="441"/>
      <c r="J7" s="427" t="s">
        <v>7</v>
      </c>
      <c r="K7" s="499"/>
      <c r="L7" s="292" t="s">
        <v>7</v>
      </c>
      <c r="M7" s="499"/>
      <c r="N7" s="291" t="s">
        <v>7</v>
      </c>
      <c r="O7" s="499"/>
      <c r="P7" s="291" t="s">
        <v>7</v>
      </c>
      <c r="Q7" s="499"/>
      <c r="R7" s="291" t="s">
        <v>7</v>
      </c>
      <c r="S7" s="499"/>
      <c r="T7" s="291" t="s">
        <v>7</v>
      </c>
      <c r="U7" s="499"/>
    </row>
    <row r="8" spans="1:21" s="24" customFormat="1" ht="15.75">
      <c r="A8" s="30" t="s">
        <v>12</v>
      </c>
      <c r="B8" s="290" t="s">
        <v>727</v>
      </c>
      <c r="C8" s="499"/>
      <c r="D8" s="290" t="s">
        <v>728</v>
      </c>
      <c r="E8" s="499"/>
      <c r="F8" s="291" t="s">
        <v>1749</v>
      </c>
      <c r="G8" s="499"/>
      <c r="H8" s="293" t="s">
        <v>1940</v>
      </c>
      <c r="I8" s="441"/>
      <c r="J8" s="427" t="s">
        <v>1759</v>
      </c>
      <c r="K8" s="499"/>
      <c r="L8" s="292" t="s">
        <v>729</v>
      </c>
      <c r="M8" s="499"/>
      <c r="N8" s="291" t="s">
        <v>730</v>
      </c>
      <c r="O8" s="499"/>
      <c r="P8" s="291" t="s">
        <v>731</v>
      </c>
      <c r="Q8" s="499"/>
      <c r="R8" s="291" t="s">
        <v>732</v>
      </c>
      <c r="S8" s="499"/>
      <c r="T8" s="291" t="s">
        <v>1771</v>
      </c>
      <c r="U8" s="499"/>
    </row>
    <row r="9" spans="1:21" s="24" customFormat="1" ht="15.75">
      <c r="A9" s="30" t="s">
        <v>13</v>
      </c>
      <c r="B9" s="290" t="s">
        <v>37</v>
      </c>
      <c r="C9" s="499"/>
      <c r="D9" s="290" t="s">
        <v>37</v>
      </c>
      <c r="E9" s="499"/>
      <c r="F9" s="291" t="s">
        <v>733</v>
      </c>
      <c r="G9" s="499"/>
      <c r="H9" s="291" t="s">
        <v>733</v>
      </c>
      <c r="I9" s="441"/>
      <c r="J9" s="427" t="s">
        <v>734</v>
      </c>
      <c r="K9" s="499"/>
      <c r="L9" s="292" t="s">
        <v>41</v>
      </c>
      <c r="M9" s="499"/>
      <c r="N9" s="291" t="s">
        <v>41</v>
      </c>
      <c r="O9" s="499"/>
      <c r="P9" s="291" t="s">
        <v>41</v>
      </c>
      <c r="Q9" s="499"/>
      <c r="R9" s="291" t="s">
        <v>41</v>
      </c>
      <c r="S9" s="499"/>
      <c r="T9" s="291" t="s">
        <v>41</v>
      </c>
      <c r="U9" s="499"/>
    </row>
    <row r="10" spans="1:21" s="24" customFormat="1" ht="15.75">
      <c r="A10" s="30" t="s">
        <v>735</v>
      </c>
      <c r="B10" s="290" t="s">
        <v>94</v>
      </c>
      <c r="C10" s="499"/>
      <c r="D10" s="290" t="s">
        <v>142</v>
      </c>
      <c r="E10" s="499"/>
      <c r="F10" s="291" t="s">
        <v>102</v>
      </c>
      <c r="G10" s="499"/>
      <c r="H10" s="291" t="s">
        <v>102</v>
      </c>
      <c r="I10" s="441"/>
      <c r="J10" s="427">
        <v>17</v>
      </c>
      <c r="K10" s="499"/>
      <c r="L10" s="292" t="s">
        <v>141</v>
      </c>
      <c r="M10" s="499"/>
      <c r="N10" s="291" t="s">
        <v>241</v>
      </c>
      <c r="O10" s="499"/>
      <c r="P10" s="291" t="s">
        <v>240</v>
      </c>
      <c r="Q10" s="499"/>
      <c r="R10" s="291" t="s">
        <v>240</v>
      </c>
      <c r="S10" s="499"/>
      <c r="T10" s="428">
        <v>21</v>
      </c>
      <c r="U10" s="499"/>
    </row>
    <row r="11" spans="1:21" s="24" customFormat="1" ht="15.75">
      <c r="A11" s="30" t="s">
        <v>14</v>
      </c>
      <c r="B11" s="290" t="s">
        <v>88</v>
      </c>
      <c r="C11" s="499"/>
      <c r="D11" s="290" t="s">
        <v>736</v>
      </c>
      <c r="E11" s="499"/>
      <c r="F11" s="291" t="s">
        <v>736</v>
      </c>
      <c r="G11" s="499"/>
      <c r="H11" s="291" t="s">
        <v>736</v>
      </c>
      <c r="I11" s="441"/>
      <c r="J11" s="431" t="s">
        <v>736</v>
      </c>
      <c r="K11" s="499"/>
      <c r="L11" s="292" t="s">
        <v>736</v>
      </c>
      <c r="M11" s="499"/>
      <c r="N11" s="291" t="s">
        <v>736</v>
      </c>
      <c r="O11" s="499"/>
      <c r="P11" s="291" t="s">
        <v>737</v>
      </c>
      <c r="Q11" s="499"/>
      <c r="R11" s="291" t="s">
        <v>737</v>
      </c>
      <c r="S11" s="499"/>
      <c r="T11" s="293" t="s">
        <v>88</v>
      </c>
      <c r="U11" s="499"/>
    </row>
    <row r="12" spans="1:21" s="24" customFormat="1" ht="15.75">
      <c r="A12" s="30" t="s">
        <v>15</v>
      </c>
      <c r="B12" s="290" t="s">
        <v>738</v>
      </c>
      <c r="C12" s="499"/>
      <c r="D12" s="290" t="s">
        <v>1745</v>
      </c>
      <c r="E12" s="499"/>
      <c r="F12" s="291" t="s">
        <v>1750</v>
      </c>
      <c r="G12" s="499"/>
      <c r="H12" s="291" t="s">
        <v>1941</v>
      </c>
      <c r="I12" s="441"/>
      <c r="J12" s="427" t="s">
        <v>1760</v>
      </c>
      <c r="K12" s="499"/>
      <c r="L12" s="292" t="s">
        <v>1765</v>
      </c>
      <c r="M12" s="499"/>
      <c r="N12" s="292" t="s">
        <v>1769</v>
      </c>
      <c r="O12" s="499"/>
      <c r="P12" s="291" t="s">
        <v>739</v>
      </c>
      <c r="Q12" s="499"/>
      <c r="R12" s="291" t="s">
        <v>740</v>
      </c>
      <c r="S12" s="499"/>
      <c r="T12" s="291" t="s">
        <v>1772</v>
      </c>
      <c r="U12" s="499"/>
    </row>
    <row r="13" spans="1:21" s="24" customFormat="1" ht="15.75">
      <c r="A13" s="30" t="s">
        <v>2</v>
      </c>
      <c r="B13" s="290" t="s">
        <v>6</v>
      </c>
      <c r="C13" s="499"/>
      <c r="D13" s="290" t="s">
        <v>6</v>
      </c>
      <c r="E13" s="499"/>
      <c r="F13" s="291" t="s">
        <v>6</v>
      </c>
      <c r="G13" s="499"/>
      <c r="H13" s="291" t="s">
        <v>653</v>
      </c>
      <c r="I13" s="441"/>
      <c r="J13" s="427" t="s">
        <v>5</v>
      </c>
      <c r="K13" s="499"/>
      <c r="L13" s="292" t="s">
        <v>6</v>
      </c>
      <c r="M13" s="499"/>
      <c r="N13" s="291" t="s">
        <v>652</v>
      </c>
      <c r="O13" s="499"/>
      <c r="P13" s="291" t="s">
        <v>6</v>
      </c>
      <c r="Q13" s="499"/>
      <c r="R13" s="291" t="s">
        <v>6</v>
      </c>
      <c r="S13" s="499"/>
      <c r="T13" s="291" t="s">
        <v>652</v>
      </c>
      <c r="U13" s="499"/>
    </row>
    <row r="14" spans="1:21" s="24" customFormat="1" ht="15.75">
      <c r="A14" s="30" t="s">
        <v>16</v>
      </c>
      <c r="B14" s="290" t="s">
        <v>741</v>
      </c>
      <c r="C14" s="499"/>
      <c r="D14" s="290" t="s">
        <v>1743</v>
      </c>
      <c r="E14" s="499"/>
      <c r="F14" s="291" t="s">
        <v>1751</v>
      </c>
      <c r="G14" s="499"/>
      <c r="H14" s="291" t="s">
        <v>1942</v>
      </c>
      <c r="I14" s="441"/>
      <c r="J14" s="427" t="s">
        <v>1761</v>
      </c>
      <c r="K14" s="499"/>
      <c r="L14" s="292" t="s">
        <v>1766</v>
      </c>
      <c r="M14" s="499"/>
      <c r="N14" s="292" t="s">
        <v>1766</v>
      </c>
      <c r="O14" s="499"/>
      <c r="P14" s="291" t="s">
        <v>742</v>
      </c>
      <c r="Q14" s="499"/>
      <c r="R14" s="291" t="s">
        <v>743</v>
      </c>
      <c r="S14" s="499"/>
      <c r="T14" s="291"/>
      <c r="U14" s="499"/>
    </row>
    <row r="15" spans="1:21" s="24" customFormat="1" ht="15.75">
      <c r="A15" s="30" t="s">
        <v>17</v>
      </c>
      <c r="B15" s="290" t="s">
        <v>744</v>
      </c>
      <c r="C15" s="499"/>
      <c r="D15" s="290" t="s">
        <v>1743</v>
      </c>
      <c r="E15" s="499"/>
      <c r="F15" s="291" t="s">
        <v>1752</v>
      </c>
      <c r="G15" s="499"/>
      <c r="H15" s="291" t="s">
        <v>1943</v>
      </c>
      <c r="I15" s="441"/>
      <c r="J15" s="427" t="s">
        <v>1761</v>
      </c>
      <c r="K15" s="499"/>
      <c r="L15" s="292" t="s">
        <v>1767</v>
      </c>
      <c r="M15" s="499"/>
      <c r="N15" s="292" t="s">
        <v>1767</v>
      </c>
      <c r="O15" s="499"/>
      <c r="P15" s="291" t="s">
        <v>745</v>
      </c>
      <c r="Q15" s="499"/>
      <c r="R15" s="291" t="s">
        <v>746</v>
      </c>
      <c r="S15" s="499"/>
      <c r="T15" s="291"/>
      <c r="U15" s="499"/>
    </row>
    <row r="16" spans="1:21" s="24" customFormat="1" ht="15.75">
      <c r="A16" s="30" t="s">
        <v>18</v>
      </c>
      <c r="B16" s="290" t="s">
        <v>645</v>
      </c>
      <c r="C16" s="499"/>
      <c r="D16" s="425" t="s">
        <v>143</v>
      </c>
      <c r="E16" s="499"/>
      <c r="F16" s="293" t="s">
        <v>90</v>
      </c>
      <c r="G16" s="499"/>
      <c r="H16" s="293" t="s">
        <v>94</v>
      </c>
      <c r="I16" s="441"/>
      <c r="J16" s="427">
        <v>10</v>
      </c>
      <c r="K16" s="499"/>
      <c r="L16" s="292" t="s">
        <v>93</v>
      </c>
      <c r="M16" s="499"/>
      <c r="N16" s="291" t="s">
        <v>683</v>
      </c>
      <c r="O16" s="499"/>
      <c r="P16" s="291" t="s">
        <v>90</v>
      </c>
      <c r="Q16" s="499"/>
      <c r="R16" s="291" t="s">
        <v>93</v>
      </c>
      <c r="S16" s="499"/>
      <c r="T16" s="291" t="s">
        <v>89</v>
      </c>
      <c r="U16" s="499"/>
    </row>
    <row r="17" spans="1:21" s="24" customFormat="1" ht="15.75">
      <c r="A17" s="30" t="s">
        <v>19</v>
      </c>
      <c r="B17" s="290" t="s">
        <v>747</v>
      </c>
      <c r="C17" s="499"/>
      <c r="D17" s="290" t="s">
        <v>748</v>
      </c>
      <c r="E17" s="499"/>
      <c r="F17" s="293" t="s">
        <v>1753</v>
      </c>
      <c r="G17" s="499"/>
      <c r="H17" s="293" t="s">
        <v>646</v>
      </c>
      <c r="I17" s="441"/>
      <c r="J17" s="427">
        <v>110.65</v>
      </c>
      <c r="K17" s="499"/>
      <c r="L17" s="292" t="s">
        <v>748</v>
      </c>
      <c r="M17" s="499"/>
      <c r="N17" s="291" t="s">
        <v>748</v>
      </c>
      <c r="O17" s="499"/>
      <c r="P17" s="291" t="s">
        <v>749</v>
      </c>
      <c r="Q17" s="499"/>
      <c r="R17" s="291" t="s">
        <v>646</v>
      </c>
      <c r="S17" s="499"/>
      <c r="T17" s="293" t="s">
        <v>1773</v>
      </c>
      <c r="U17" s="499"/>
    </row>
    <row r="18" spans="1:21" s="24" customFormat="1" ht="15.75">
      <c r="A18" s="30" t="s">
        <v>20</v>
      </c>
      <c r="B18" s="290" t="s">
        <v>38</v>
      </c>
      <c r="C18" s="499"/>
      <c r="D18" s="290" t="s">
        <v>39</v>
      </c>
      <c r="E18" s="499"/>
      <c r="F18" s="291" t="s">
        <v>39</v>
      </c>
      <c r="G18" s="499"/>
      <c r="H18" s="291" t="s">
        <v>38</v>
      </c>
      <c r="I18" s="441"/>
      <c r="J18" s="427" t="s">
        <v>39</v>
      </c>
      <c r="K18" s="499"/>
      <c r="L18" s="292" t="s">
        <v>38</v>
      </c>
      <c r="M18" s="499"/>
      <c r="N18" s="291" t="s">
        <v>39</v>
      </c>
      <c r="O18" s="499"/>
      <c r="P18" s="291" t="s">
        <v>38</v>
      </c>
      <c r="Q18" s="499"/>
      <c r="R18" s="291" t="s">
        <v>38</v>
      </c>
      <c r="S18" s="499"/>
      <c r="T18" s="291" t="s">
        <v>38</v>
      </c>
      <c r="U18" s="499"/>
    </row>
    <row r="19" spans="1:21" s="24" customFormat="1" ht="15.75">
      <c r="A19" s="30" t="s">
        <v>21</v>
      </c>
      <c r="B19" s="290" t="s">
        <v>38</v>
      </c>
      <c r="C19" s="499"/>
      <c r="D19" s="290" t="s">
        <v>39</v>
      </c>
      <c r="E19" s="499"/>
      <c r="F19" s="291" t="s">
        <v>39</v>
      </c>
      <c r="G19" s="499"/>
      <c r="H19" s="291" t="s">
        <v>38</v>
      </c>
      <c r="I19" s="441"/>
      <c r="J19" s="427" t="s">
        <v>38</v>
      </c>
      <c r="K19" s="499"/>
      <c r="L19" s="292" t="s">
        <v>38</v>
      </c>
      <c r="M19" s="499"/>
      <c r="N19" s="291" t="s">
        <v>39</v>
      </c>
      <c r="O19" s="499"/>
      <c r="P19" s="291" t="s">
        <v>39</v>
      </c>
      <c r="Q19" s="499"/>
      <c r="R19" s="291" t="s">
        <v>39</v>
      </c>
      <c r="S19" s="499"/>
      <c r="T19" s="291" t="s">
        <v>38</v>
      </c>
      <c r="U19" s="499"/>
    </row>
    <row r="20" spans="1:21" s="24" customFormat="1" ht="15.75">
      <c r="A20" s="30" t="s">
        <v>22</v>
      </c>
      <c r="B20" s="290" t="s">
        <v>38</v>
      </c>
      <c r="C20" s="499"/>
      <c r="D20" s="290" t="s">
        <v>38</v>
      </c>
      <c r="E20" s="499"/>
      <c r="F20" s="291" t="s">
        <v>39</v>
      </c>
      <c r="G20" s="499"/>
      <c r="H20" s="291" t="s">
        <v>38</v>
      </c>
      <c r="I20" s="441"/>
      <c r="J20" s="427" t="s">
        <v>38</v>
      </c>
      <c r="K20" s="499"/>
      <c r="L20" s="292" t="s">
        <v>39</v>
      </c>
      <c r="M20" s="499"/>
      <c r="N20" s="291" t="s">
        <v>39</v>
      </c>
      <c r="O20" s="499"/>
      <c r="P20" s="291" t="s">
        <v>38</v>
      </c>
      <c r="Q20" s="499"/>
      <c r="R20" s="291" t="s">
        <v>38</v>
      </c>
      <c r="S20" s="499"/>
      <c r="T20" s="291" t="s">
        <v>39</v>
      </c>
      <c r="U20" s="499"/>
    </row>
    <row r="21" spans="1:21" s="24" customFormat="1" ht="15.75">
      <c r="A21" s="30" t="s">
        <v>23</v>
      </c>
      <c r="B21" s="290" t="s">
        <v>38</v>
      </c>
      <c r="C21" s="499"/>
      <c r="D21" s="290" t="s">
        <v>39</v>
      </c>
      <c r="E21" s="499"/>
      <c r="F21" s="291" t="s">
        <v>38</v>
      </c>
      <c r="G21" s="499"/>
      <c r="H21" s="291" t="s">
        <v>38</v>
      </c>
      <c r="I21" s="441"/>
      <c r="J21" s="427" t="s">
        <v>38</v>
      </c>
      <c r="K21" s="499"/>
      <c r="L21" s="292" t="s">
        <v>38</v>
      </c>
      <c r="M21" s="499"/>
      <c r="N21" s="291" t="s">
        <v>39</v>
      </c>
      <c r="O21" s="499"/>
      <c r="P21" s="291" t="s">
        <v>38</v>
      </c>
      <c r="Q21" s="499"/>
      <c r="R21" s="291" t="s">
        <v>38</v>
      </c>
      <c r="S21" s="499"/>
      <c r="T21" s="291" t="s">
        <v>39</v>
      </c>
      <c r="U21" s="499"/>
    </row>
    <row r="22" spans="1:21" s="24" customFormat="1" ht="15.75">
      <c r="A22" s="30" t="s">
        <v>24</v>
      </c>
      <c r="B22" s="290" t="s">
        <v>39</v>
      </c>
      <c r="C22" s="499"/>
      <c r="D22" s="290" t="s">
        <v>39</v>
      </c>
      <c r="E22" s="499"/>
      <c r="F22" s="291" t="s">
        <v>39</v>
      </c>
      <c r="G22" s="499"/>
      <c r="H22" s="291" t="s">
        <v>39</v>
      </c>
      <c r="I22" s="441"/>
      <c r="J22" s="427" t="s">
        <v>39</v>
      </c>
      <c r="K22" s="499"/>
      <c r="L22" s="292" t="s">
        <v>39</v>
      </c>
      <c r="M22" s="499"/>
      <c r="N22" s="291" t="s">
        <v>39</v>
      </c>
      <c r="O22" s="499"/>
      <c r="P22" s="291" t="s">
        <v>39</v>
      </c>
      <c r="Q22" s="499"/>
      <c r="R22" s="291" t="s">
        <v>39</v>
      </c>
      <c r="S22" s="499"/>
      <c r="T22" s="291" t="s">
        <v>39</v>
      </c>
      <c r="U22" s="499"/>
    </row>
    <row r="23" spans="1:21" s="24" customFormat="1" ht="15.75">
      <c r="A23" s="30" t="s">
        <v>25</v>
      </c>
      <c r="B23" s="290" t="s">
        <v>38</v>
      </c>
      <c r="C23" s="499"/>
      <c r="D23" s="290" t="s">
        <v>39</v>
      </c>
      <c r="E23" s="499"/>
      <c r="F23" s="291" t="s">
        <v>39</v>
      </c>
      <c r="G23" s="499"/>
      <c r="H23" s="291" t="s">
        <v>38</v>
      </c>
      <c r="I23" s="441"/>
      <c r="J23" s="427" t="s">
        <v>39</v>
      </c>
      <c r="K23" s="499"/>
      <c r="L23" s="292" t="s">
        <v>38</v>
      </c>
      <c r="M23" s="499"/>
      <c r="N23" s="291" t="s">
        <v>39</v>
      </c>
      <c r="O23" s="499"/>
      <c r="P23" s="291" t="s">
        <v>39</v>
      </c>
      <c r="Q23" s="499"/>
      <c r="R23" s="291" t="s">
        <v>39</v>
      </c>
      <c r="S23" s="499"/>
      <c r="T23" s="291" t="s">
        <v>39</v>
      </c>
      <c r="U23" s="499"/>
    </row>
    <row r="24" spans="1:21" s="24" customFormat="1" ht="15.75">
      <c r="A24" s="30" t="s">
        <v>26</v>
      </c>
      <c r="B24" s="290" t="s">
        <v>751</v>
      </c>
      <c r="C24" s="499"/>
      <c r="D24" s="290" t="s">
        <v>752</v>
      </c>
      <c r="E24" s="499"/>
      <c r="F24" s="425" t="s">
        <v>1754</v>
      </c>
      <c r="G24" s="499"/>
      <c r="H24" s="425" t="s">
        <v>1944</v>
      </c>
      <c r="I24" s="441"/>
      <c r="J24" s="427">
        <v>20050707</v>
      </c>
      <c r="K24" s="499"/>
      <c r="L24" s="292" t="s">
        <v>753</v>
      </c>
      <c r="M24" s="499"/>
      <c r="N24" s="291" t="s">
        <v>754</v>
      </c>
      <c r="O24" s="499"/>
      <c r="P24" s="291" t="s">
        <v>755</v>
      </c>
      <c r="Q24" s="499"/>
      <c r="R24" s="291" t="s">
        <v>756</v>
      </c>
      <c r="S24" s="499"/>
      <c r="T24" s="428">
        <v>20161103</v>
      </c>
      <c r="U24" s="499"/>
    </row>
    <row r="25" spans="1:21" s="24" customFormat="1" ht="15.75">
      <c r="A25" s="30" t="s">
        <v>27</v>
      </c>
      <c r="B25" s="290" t="s">
        <v>86</v>
      </c>
      <c r="C25" s="499"/>
      <c r="D25" s="290" t="s">
        <v>757</v>
      </c>
      <c r="E25" s="499"/>
      <c r="F25" s="290" t="s">
        <v>86</v>
      </c>
      <c r="G25" s="499"/>
      <c r="H25" s="290" t="s">
        <v>86</v>
      </c>
      <c r="I25" s="441"/>
      <c r="J25" s="427" t="s">
        <v>86</v>
      </c>
      <c r="K25" s="499"/>
      <c r="L25" s="292" t="s">
        <v>758</v>
      </c>
      <c r="M25" s="499"/>
      <c r="N25" s="293" t="s">
        <v>86</v>
      </c>
      <c r="O25" s="499"/>
      <c r="P25" s="293" t="s">
        <v>86</v>
      </c>
      <c r="Q25" s="499"/>
      <c r="R25" s="293" t="s">
        <v>86</v>
      </c>
      <c r="S25" s="499"/>
      <c r="T25" s="293" t="s">
        <v>86</v>
      </c>
      <c r="U25" s="499"/>
    </row>
    <row r="26" spans="1:21" s="24" customFormat="1" ht="15.75">
      <c r="A26" s="30" t="s">
        <v>28</v>
      </c>
      <c r="B26" s="290" t="s">
        <v>762</v>
      </c>
      <c r="C26" s="499"/>
      <c r="D26" s="290" t="s">
        <v>763</v>
      </c>
      <c r="E26" s="499"/>
      <c r="F26" s="290" t="s">
        <v>1755</v>
      </c>
      <c r="G26" s="499"/>
      <c r="H26" s="290"/>
      <c r="I26" s="441"/>
      <c r="J26" s="427" t="s">
        <v>764</v>
      </c>
      <c r="K26" s="499"/>
      <c r="L26" s="292" t="s">
        <v>764</v>
      </c>
      <c r="M26" s="499"/>
      <c r="N26" s="291" t="s">
        <v>764</v>
      </c>
      <c r="O26" s="499"/>
      <c r="P26" s="291" t="s">
        <v>765</v>
      </c>
      <c r="Q26" s="499"/>
      <c r="R26" s="291" t="s">
        <v>766</v>
      </c>
      <c r="S26" s="499"/>
      <c r="T26" s="291" t="s">
        <v>764</v>
      </c>
      <c r="U26" s="499"/>
    </row>
    <row r="27" spans="1:21" s="24" customFormat="1" ht="15.75">
      <c r="A27" s="30" t="s">
        <v>524</v>
      </c>
      <c r="B27" s="91" t="s">
        <v>38</v>
      </c>
      <c r="C27" s="499"/>
      <c r="D27" s="91" t="s">
        <v>38</v>
      </c>
      <c r="E27" s="499"/>
      <c r="F27" s="91" t="s">
        <v>39</v>
      </c>
      <c r="G27" s="499"/>
      <c r="H27" s="91" t="s">
        <v>38</v>
      </c>
      <c r="I27" s="441"/>
      <c r="J27" s="25" t="s">
        <v>38</v>
      </c>
      <c r="K27" s="499"/>
      <c r="L27" s="294" t="s">
        <v>39</v>
      </c>
      <c r="M27" s="499"/>
      <c r="N27" s="294" t="s">
        <v>39</v>
      </c>
      <c r="O27" s="499"/>
      <c r="P27" s="294" t="s">
        <v>39</v>
      </c>
      <c r="Q27" s="499"/>
      <c r="R27" s="294" t="s">
        <v>39</v>
      </c>
      <c r="S27" s="499"/>
      <c r="T27" s="291" t="s">
        <v>39</v>
      </c>
      <c r="U27" s="499"/>
    </row>
    <row r="28" spans="1:21" s="24" customFormat="1" ht="15.75">
      <c r="A28" s="30" t="s">
        <v>525</v>
      </c>
      <c r="B28" s="91" t="s">
        <v>92</v>
      </c>
      <c r="C28" s="499"/>
      <c r="D28" s="91" t="s">
        <v>767</v>
      </c>
      <c r="E28" s="499"/>
      <c r="F28" s="91" t="s">
        <v>92</v>
      </c>
      <c r="G28" s="499"/>
      <c r="H28" s="426" t="s">
        <v>541</v>
      </c>
      <c r="I28" s="441"/>
      <c r="J28" s="26" t="s">
        <v>1762</v>
      </c>
      <c r="K28" s="499"/>
      <c r="L28" s="294" t="s">
        <v>92</v>
      </c>
      <c r="M28" s="499"/>
      <c r="N28" s="294" t="s">
        <v>92</v>
      </c>
      <c r="O28" s="499"/>
      <c r="P28" s="294" t="s">
        <v>92</v>
      </c>
      <c r="Q28" s="499"/>
      <c r="R28" s="294" t="s">
        <v>92</v>
      </c>
      <c r="S28" s="499"/>
      <c r="T28" s="291" t="s">
        <v>92</v>
      </c>
      <c r="U28" s="499"/>
    </row>
    <row r="29" spans="1:21" s="24" customFormat="1" ht="15.75">
      <c r="A29" s="30" t="s">
        <v>526</v>
      </c>
      <c r="B29" s="91" t="s">
        <v>92</v>
      </c>
      <c r="C29" s="500"/>
      <c r="D29" s="91" t="s">
        <v>768</v>
      </c>
      <c r="E29" s="500"/>
      <c r="F29" s="91" t="s">
        <v>92</v>
      </c>
      <c r="G29" s="499"/>
      <c r="H29" s="426" t="s">
        <v>1945</v>
      </c>
      <c r="I29" s="441"/>
      <c r="J29" s="26" t="s">
        <v>1763</v>
      </c>
      <c r="K29" s="500"/>
      <c r="L29" s="294" t="s">
        <v>92</v>
      </c>
      <c r="M29" s="499"/>
      <c r="N29" s="294" t="s">
        <v>92</v>
      </c>
      <c r="O29" s="499"/>
      <c r="P29" s="294" t="s">
        <v>92</v>
      </c>
      <c r="Q29" s="499"/>
      <c r="R29" s="294" t="s">
        <v>92</v>
      </c>
      <c r="S29" s="499"/>
      <c r="T29" s="291" t="s">
        <v>92</v>
      </c>
      <c r="U29" s="499"/>
    </row>
    <row r="30" spans="1:21" s="24" customFormat="1" ht="15.75">
      <c r="A30" s="30" t="s">
        <v>29</v>
      </c>
      <c r="B30" s="295" t="s">
        <v>40</v>
      </c>
      <c r="C30" s="507"/>
      <c r="D30" s="295" t="s">
        <v>40</v>
      </c>
      <c r="E30" s="507"/>
      <c r="F30" s="91" t="s">
        <v>39</v>
      </c>
      <c r="G30" s="499"/>
      <c r="H30" s="91" t="s">
        <v>39</v>
      </c>
      <c r="I30" s="511"/>
      <c r="J30" s="295" t="s">
        <v>40</v>
      </c>
      <c r="K30" s="507"/>
      <c r="L30" s="295" t="s">
        <v>40</v>
      </c>
      <c r="M30" s="499"/>
      <c r="N30" s="295" t="s">
        <v>40</v>
      </c>
      <c r="O30" s="499"/>
      <c r="P30" s="295" t="s">
        <v>40</v>
      </c>
      <c r="Q30" s="499"/>
      <c r="R30" s="295" t="s">
        <v>40</v>
      </c>
      <c r="S30" s="499"/>
      <c r="T30" s="295" t="s">
        <v>40</v>
      </c>
      <c r="U30" s="499"/>
    </row>
    <row r="31" spans="1:21" s="24" customFormat="1" ht="15.75">
      <c r="A31" s="30" t="s">
        <v>30</v>
      </c>
      <c r="B31" s="295" t="s">
        <v>40</v>
      </c>
      <c r="C31" s="508"/>
      <c r="D31" s="295" t="s">
        <v>40</v>
      </c>
      <c r="E31" s="508"/>
      <c r="F31" s="91" t="s">
        <v>92</v>
      </c>
      <c r="G31" s="499"/>
      <c r="H31" s="426" t="s">
        <v>94</v>
      </c>
      <c r="I31" s="511"/>
      <c r="J31" s="295" t="s">
        <v>40</v>
      </c>
      <c r="K31" s="508"/>
      <c r="L31" s="295" t="s">
        <v>40</v>
      </c>
      <c r="M31" s="499"/>
      <c r="N31" s="295" t="s">
        <v>40</v>
      </c>
      <c r="O31" s="499"/>
      <c r="P31" s="295" t="s">
        <v>40</v>
      </c>
      <c r="Q31" s="499"/>
      <c r="R31" s="295" t="s">
        <v>40</v>
      </c>
      <c r="S31" s="499"/>
      <c r="T31" s="295" t="s">
        <v>40</v>
      </c>
      <c r="U31" s="499"/>
    </row>
    <row r="32" spans="1:21" s="24" customFormat="1" ht="15.75">
      <c r="A32" s="30" t="s">
        <v>31</v>
      </c>
      <c r="B32" s="295" t="s">
        <v>40</v>
      </c>
      <c r="C32" s="508"/>
      <c r="D32" s="295" t="s">
        <v>40</v>
      </c>
      <c r="E32" s="508"/>
      <c r="F32" s="426" t="s">
        <v>1756</v>
      </c>
      <c r="G32" s="499"/>
      <c r="H32" s="426" t="s">
        <v>1757</v>
      </c>
      <c r="I32" s="511"/>
      <c r="J32" s="295" t="s">
        <v>40</v>
      </c>
      <c r="K32" s="508"/>
      <c r="L32" s="295" t="s">
        <v>40</v>
      </c>
      <c r="M32" s="499"/>
      <c r="N32" s="295" t="s">
        <v>40</v>
      </c>
      <c r="O32" s="499"/>
      <c r="P32" s="295" t="s">
        <v>40</v>
      </c>
      <c r="Q32" s="499"/>
      <c r="R32" s="295" t="s">
        <v>40</v>
      </c>
      <c r="S32" s="499"/>
      <c r="T32" s="295" t="s">
        <v>40</v>
      </c>
      <c r="U32" s="499"/>
    </row>
    <row r="33" spans="1:21" s="24" customFormat="1" ht="15.75">
      <c r="A33" s="30" t="s">
        <v>1935</v>
      </c>
      <c r="B33" s="295" t="s">
        <v>40</v>
      </c>
      <c r="C33" s="508"/>
      <c r="D33" s="295" t="s">
        <v>40</v>
      </c>
      <c r="E33" s="508"/>
      <c r="F33" s="426" t="s">
        <v>86</v>
      </c>
      <c r="G33" s="499"/>
      <c r="H33" s="426" t="s">
        <v>646</v>
      </c>
      <c r="I33" s="511"/>
      <c r="J33" s="295" t="s">
        <v>40</v>
      </c>
      <c r="K33" s="508"/>
      <c r="L33" s="295" t="s">
        <v>40</v>
      </c>
      <c r="M33" s="499"/>
      <c r="N33" s="295" t="s">
        <v>40</v>
      </c>
      <c r="O33" s="499"/>
      <c r="P33" s="295" t="s">
        <v>40</v>
      </c>
      <c r="Q33" s="499"/>
      <c r="R33" s="295" t="s">
        <v>40</v>
      </c>
      <c r="S33" s="499"/>
      <c r="T33" s="295" t="s">
        <v>40</v>
      </c>
      <c r="U33" s="499"/>
    </row>
    <row r="34" spans="1:21" s="24" customFormat="1" ht="23.25" customHeight="1">
      <c r="A34" s="30" t="s">
        <v>1936</v>
      </c>
      <c r="B34" s="295" t="s">
        <v>40</v>
      </c>
      <c r="C34" s="508"/>
      <c r="D34" s="295" t="s">
        <v>40</v>
      </c>
      <c r="E34" s="508"/>
      <c r="F34" s="426" t="s">
        <v>95</v>
      </c>
      <c r="G34" s="499"/>
      <c r="H34" s="426" t="s">
        <v>86</v>
      </c>
      <c r="I34" s="511"/>
      <c r="J34" s="295" t="s">
        <v>40</v>
      </c>
      <c r="K34" s="508"/>
      <c r="L34" s="295" t="s">
        <v>40</v>
      </c>
      <c r="M34" s="499"/>
      <c r="N34" s="295" t="s">
        <v>40</v>
      </c>
      <c r="O34" s="499"/>
      <c r="P34" s="295" t="s">
        <v>40</v>
      </c>
      <c r="Q34" s="499"/>
      <c r="R34" s="295" t="s">
        <v>40</v>
      </c>
      <c r="S34" s="499"/>
      <c r="T34" s="295" t="s">
        <v>40</v>
      </c>
      <c r="U34" s="499"/>
    </row>
    <row r="35" spans="1:21" s="24" customFormat="1" ht="15.75">
      <c r="A35" s="30" t="s">
        <v>1937</v>
      </c>
      <c r="B35" s="295" t="s">
        <v>40</v>
      </c>
      <c r="C35" s="508"/>
      <c r="D35" s="295" t="s">
        <v>40</v>
      </c>
      <c r="E35" s="508"/>
      <c r="F35" s="426" t="s">
        <v>6</v>
      </c>
      <c r="G35" s="499"/>
      <c r="H35" s="426" t="s">
        <v>5</v>
      </c>
      <c r="I35" s="511"/>
      <c r="J35" s="295" t="s">
        <v>40</v>
      </c>
      <c r="K35" s="508"/>
      <c r="L35" s="295" t="s">
        <v>40</v>
      </c>
      <c r="M35" s="499"/>
      <c r="N35" s="295" t="s">
        <v>40</v>
      </c>
      <c r="O35" s="499"/>
      <c r="P35" s="295" t="s">
        <v>40</v>
      </c>
      <c r="Q35" s="499"/>
      <c r="R35" s="295" t="s">
        <v>40</v>
      </c>
      <c r="S35" s="499"/>
      <c r="T35" s="295" t="s">
        <v>40</v>
      </c>
      <c r="U35" s="499"/>
    </row>
    <row r="36" spans="1:21" s="24" customFormat="1" ht="15.75">
      <c r="A36" s="30" t="s">
        <v>33</v>
      </c>
      <c r="B36" s="295" t="s">
        <v>40</v>
      </c>
      <c r="C36" s="508"/>
      <c r="D36" s="295" t="s">
        <v>40</v>
      </c>
      <c r="E36" s="508"/>
      <c r="F36" s="426" t="s">
        <v>86</v>
      </c>
      <c r="G36" s="499"/>
      <c r="H36" s="426" t="s">
        <v>1947</v>
      </c>
      <c r="I36" s="511"/>
      <c r="J36" s="295" t="s">
        <v>40</v>
      </c>
      <c r="K36" s="508"/>
      <c r="L36" s="295" t="s">
        <v>40</v>
      </c>
      <c r="M36" s="499"/>
      <c r="N36" s="295" t="s">
        <v>40</v>
      </c>
      <c r="O36" s="499"/>
      <c r="P36" s="295" t="s">
        <v>40</v>
      </c>
      <c r="Q36" s="499"/>
      <c r="R36" s="295" t="s">
        <v>40</v>
      </c>
      <c r="S36" s="499"/>
      <c r="T36" s="295" t="s">
        <v>40</v>
      </c>
      <c r="U36" s="499"/>
    </row>
    <row r="37" spans="1:21" s="24" customFormat="1" ht="15.75">
      <c r="A37" s="30" t="s">
        <v>1938</v>
      </c>
      <c r="B37" s="295" t="s">
        <v>40</v>
      </c>
      <c r="C37" s="508"/>
      <c r="D37" s="295" t="s">
        <v>40</v>
      </c>
      <c r="E37" s="508"/>
      <c r="F37" s="426" t="s">
        <v>779</v>
      </c>
      <c r="G37" s="500"/>
      <c r="H37" s="426" t="s">
        <v>1946</v>
      </c>
      <c r="I37" s="511"/>
      <c r="J37" s="295" t="s">
        <v>40</v>
      </c>
      <c r="K37" s="508"/>
      <c r="L37" s="295" t="s">
        <v>40</v>
      </c>
      <c r="M37" s="499"/>
      <c r="N37" s="295" t="s">
        <v>40</v>
      </c>
      <c r="O37" s="499"/>
      <c r="P37" s="295" t="s">
        <v>40</v>
      </c>
      <c r="Q37" s="499"/>
      <c r="R37" s="295" t="s">
        <v>40</v>
      </c>
      <c r="S37" s="499"/>
      <c r="T37" s="295" t="s">
        <v>40</v>
      </c>
      <c r="U37" s="499"/>
    </row>
    <row r="38" spans="1:21" s="24" customFormat="1" ht="15.75">
      <c r="A38" s="30" t="s">
        <v>32</v>
      </c>
      <c r="B38" s="295" t="s">
        <v>40</v>
      </c>
      <c r="C38" s="508"/>
      <c r="D38" s="295" t="s">
        <v>40</v>
      </c>
      <c r="E38" s="508"/>
      <c r="F38" s="295" t="s">
        <v>40</v>
      </c>
      <c r="G38" s="507"/>
      <c r="H38" s="295" t="s">
        <v>40</v>
      </c>
      <c r="I38" s="511"/>
      <c r="J38" s="295" t="s">
        <v>40</v>
      </c>
      <c r="K38" s="508"/>
      <c r="L38" s="294" t="s">
        <v>769</v>
      </c>
      <c r="M38" s="499"/>
      <c r="N38" s="294" t="s">
        <v>770</v>
      </c>
      <c r="O38" s="499"/>
      <c r="P38" s="294" t="s">
        <v>646</v>
      </c>
      <c r="Q38" s="499"/>
      <c r="R38" s="294" t="s">
        <v>646</v>
      </c>
      <c r="S38" s="499"/>
      <c r="T38" s="296" t="s">
        <v>92</v>
      </c>
      <c r="U38" s="499"/>
    </row>
    <row r="39" spans="1:21" s="24" customFormat="1" ht="15.75">
      <c r="A39" s="30" t="s">
        <v>771</v>
      </c>
      <c r="B39" s="295" t="s">
        <v>40</v>
      </c>
      <c r="C39" s="508"/>
      <c r="D39" s="295" t="s">
        <v>40</v>
      </c>
      <c r="E39" s="508"/>
      <c r="F39" s="295" t="s">
        <v>40</v>
      </c>
      <c r="G39" s="508"/>
      <c r="H39" s="295" t="s">
        <v>40</v>
      </c>
      <c r="I39" s="511"/>
      <c r="J39" s="295" t="s">
        <v>40</v>
      </c>
      <c r="K39" s="508"/>
      <c r="L39" s="294" t="s">
        <v>772</v>
      </c>
      <c r="M39" s="499"/>
      <c r="N39" s="294" t="s">
        <v>750</v>
      </c>
      <c r="O39" s="499"/>
      <c r="P39" s="294" t="s">
        <v>773</v>
      </c>
      <c r="Q39" s="499"/>
      <c r="R39" s="294" t="s">
        <v>774</v>
      </c>
      <c r="S39" s="499"/>
      <c r="T39" s="296" t="s">
        <v>92</v>
      </c>
      <c r="U39" s="499"/>
    </row>
    <row r="40" spans="1:21" s="24" customFormat="1" ht="15.75">
      <c r="A40" s="30" t="s">
        <v>775</v>
      </c>
      <c r="B40" s="295" t="s">
        <v>40</v>
      </c>
      <c r="C40" s="508"/>
      <c r="D40" s="295" t="s">
        <v>40</v>
      </c>
      <c r="E40" s="508"/>
      <c r="F40" s="295" t="s">
        <v>40</v>
      </c>
      <c r="G40" s="508"/>
      <c r="H40" s="295" t="s">
        <v>40</v>
      </c>
      <c r="I40" s="511"/>
      <c r="J40" s="295" t="s">
        <v>40</v>
      </c>
      <c r="K40" s="508"/>
      <c r="L40" s="294" t="s">
        <v>92</v>
      </c>
      <c r="M40" s="499"/>
      <c r="N40" s="294" t="s">
        <v>92</v>
      </c>
      <c r="O40" s="499"/>
      <c r="P40" s="294" t="s">
        <v>776</v>
      </c>
      <c r="Q40" s="499"/>
      <c r="R40" s="294" t="s">
        <v>777</v>
      </c>
      <c r="S40" s="499"/>
      <c r="T40" s="296" t="s">
        <v>92</v>
      </c>
      <c r="U40" s="499"/>
    </row>
    <row r="41" spans="1:21" s="24" customFormat="1" ht="15.75">
      <c r="A41" s="30" t="s">
        <v>33</v>
      </c>
      <c r="B41" s="295" t="s">
        <v>40</v>
      </c>
      <c r="C41" s="508"/>
      <c r="D41" s="295" t="s">
        <v>40</v>
      </c>
      <c r="E41" s="508"/>
      <c r="F41" s="295" t="s">
        <v>40</v>
      </c>
      <c r="G41" s="508"/>
      <c r="H41" s="295" t="s">
        <v>40</v>
      </c>
      <c r="I41" s="511"/>
      <c r="J41" s="295" t="s">
        <v>40</v>
      </c>
      <c r="K41" s="508"/>
      <c r="L41" s="297" t="s">
        <v>778</v>
      </c>
      <c r="M41" s="499"/>
      <c r="N41" s="297" t="s">
        <v>759</v>
      </c>
      <c r="O41" s="499"/>
      <c r="P41" s="297" t="s">
        <v>760</v>
      </c>
      <c r="Q41" s="499"/>
      <c r="R41" s="297" t="s">
        <v>761</v>
      </c>
      <c r="S41" s="499"/>
      <c r="T41" s="296" t="s">
        <v>1774</v>
      </c>
      <c r="U41" s="499"/>
    </row>
    <row r="42" spans="1:21" s="24" customFormat="1" ht="15.75">
      <c r="A42" s="30" t="s">
        <v>34</v>
      </c>
      <c r="B42" s="295" t="s">
        <v>40</v>
      </c>
      <c r="C42" s="508"/>
      <c r="D42" s="295" t="s">
        <v>40</v>
      </c>
      <c r="E42" s="508"/>
      <c r="F42" s="295" t="s">
        <v>40</v>
      </c>
      <c r="G42" s="508"/>
      <c r="H42" s="295" t="s">
        <v>40</v>
      </c>
      <c r="I42" s="511"/>
      <c r="J42" s="295" t="s">
        <v>40</v>
      </c>
      <c r="K42" s="508"/>
      <c r="L42" s="294" t="s">
        <v>42</v>
      </c>
      <c r="M42" s="499"/>
      <c r="N42" s="294" t="s">
        <v>779</v>
      </c>
      <c r="O42" s="499"/>
      <c r="P42" s="294" t="s">
        <v>780</v>
      </c>
      <c r="Q42" s="499"/>
      <c r="R42" s="294" t="s">
        <v>780</v>
      </c>
      <c r="S42" s="499"/>
      <c r="T42" s="296" t="s">
        <v>42</v>
      </c>
      <c r="U42" s="499"/>
    </row>
    <row r="43" spans="1:21" s="24" customFormat="1" ht="15.75">
      <c r="A43" s="30" t="s">
        <v>35</v>
      </c>
      <c r="B43" s="295" t="s">
        <v>40</v>
      </c>
      <c r="C43" s="508"/>
      <c r="D43" s="295" t="s">
        <v>40</v>
      </c>
      <c r="E43" s="508"/>
      <c r="F43" s="295" t="s">
        <v>40</v>
      </c>
      <c r="G43" s="508"/>
      <c r="H43" s="295" t="s">
        <v>40</v>
      </c>
      <c r="I43" s="511"/>
      <c r="J43" s="295" t="s">
        <v>40</v>
      </c>
      <c r="K43" s="508"/>
      <c r="L43" s="294" t="s">
        <v>650</v>
      </c>
      <c r="M43" s="499"/>
      <c r="N43" s="294" t="s">
        <v>44</v>
      </c>
      <c r="O43" s="499"/>
      <c r="P43" s="294" t="s">
        <v>44</v>
      </c>
      <c r="Q43" s="499"/>
      <c r="R43" s="294" t="s">
        <v>44</v>
      </c>
      <c r="S43" s="499"/>
      <c r="T43" s="296" t="s">
        <v>650</v>
      </c>
      <c r="U43" s="499"/>
    </row>
    <row r="44" spans="1:21" s="24" customFormat="1" ht="15.75">
      <c r="A44" s="30" t="s">
        <v>781</v>
      </c>
      <c r="B44" s="295" t="s">
        <v>40</v>
      </c>
      <c r="C44" s="508"/>
      <c r="D44" s="295" t="s">
        <v>40</v>
      </c>
      <c r="E44" s="508"/>
      <c r="F44" s="295" t="s">
        <v>40</v>
      </c>
      <c r="G44" s="508"/>
      <c r="H44" s="295" t="s">
        <v>40</v>
      </c>
      <c r="I44" s="511"/>
      <c r="J44" s="295" t="s">
        <v>40</v>
      </c>
      <c r="K44" s="508"/>
      <c r="L44" s="294" t="s">
        <v>782</v>
      </c>
      <c r="M44" s="499"/>
      <c r="N44" s="294" t="s">
        <v>39</v>
      </c>
      <c r="O44" s="499"/>
      <c r="P44" s="294" t="s">
        <v>39</v>
      </c>
      <c r="Q44" s="499"/>
      <c r="R44" s="294" t="s">
        <v>39</v>
      </c>
      <c r="S44" s="499"/>
      <c r="T44" s="296" t="s">
        <v>39</v>
      </c>
      <c r="U44" s="499"/>
    </row>
    <row r="45" spans="1:21" s="24" customFormat="1" ht="15.75">
      <c r="A45" s="30" t="s">
        <v>783</v>
      </c>
      <c r="B45" s="295" t="s">
        <v>40</v>
      </c>
      <c r="C45" s="508"/>
      <c r="D45" s="295" t="s">
        <v>40</v>
      </c>
      <c r="E45" s="508"/>
      <c r="F45" s="295" t="s">
        <v>40</v>
      </c>
      <c r="G45" s="508"/>
      <c r="H45" s="295" t="s">
        <v>40</v>
      </c>
      <c r="I45" s="511"/>
      <c r="J45" s="295" t="s">
        <v>40</v>
      </c>
      <c r="K45" s="508"/>
      <c r="L45" s="294" t="s">
        <v>784</v>
      </c>
      <c r="M45" s="499"/>
      <c r="N45" s="294" t="s">
        <v>86</v>
      </c>
      <c r="O45" s="499"/>
      <c r="P45" s="294" t="s">
        <v>86</v>
      </c>
      <c r="Q45" s="499"/>
      <c r="R45" s="294" t="s">
        <v>86</v>
      </c>
      <c r="S45" s="499"/>
      <c r="T45" s="296" t="s">
        <v>86</v>
      </c>
      <c r="U45" s="499"/>
    </row>
    <row r="46" spans="1:21" s="24" customFormat="1" ht="15.75">
      <c r="A46" s="30" t="s">
        <v>785</v>
      </c>
      <c r="B46" s="295" t="s">
        <v>40</v>
      </c>
      <c r="C46" s="508"/>
      <c r="D46" s="295" t="s">
        <v>40</v>
      </c>
      <c r="E46" s="508"/>
      <c r="F46" s="295" t="s">
        <v>40</v>
      </c>
      <c r="G46" s="508"/>
      <c r="H46" s="295" t="s">
        <v>40</v>
      </c>
      <c r="I46" s="511"/>
      <c r="J46" s="295" t="s">
        <v>40</v>
      </c>
      <c r="K46" s="508"/>
      <c r="L46" s="294" t="s">
        <v>86</v>
      </c>
      <c r="M46" s="499"/>
      <c r="N46" s="294" t="s">
        <v>86</v>
      </c>
      <c r="O46" s="499"/>
      <c r="P46" s="294" t="s">
        <v>86</v>
      </c>
      <c r="Q46" s="499"/>
      <c r="R46" s="294" t="s">
        <v>86</v>
      </c>
      <c r="S46" s="499"/>
      <c r="T46" s="296" t="s">
        <v>86</v>
      </c>
      <c r="U46" s="499"/>
    </row>
    <row r="47" spans="1:21" s="24" customFormat="1" ht="15.75">
      <c r="A47" s="30" t="s">
        <v>786</v>
      </c>
      <c r="B47" s="295" t="s">
        <v>40</v>
      </c>
      <c r="C47" s="508"/>
      <c r="D47" s="295" t="s">
        <v>40</v>
      </c>
      <c r="E47" s="508"/>
      <c r="F47" s="295" t="s">
        <v>40</v>
      </c>
      <c r="G47" s="508"/>
      <c r="H47" s="295" t="s">
        <v>40</v>
      </c>
      <c r="I47" s="511"/>
      <c r="J47" s="295" t="s">
        <v>40</v>
      </c>
      <c r="K47" s="508"/>
      <c r="L47" s="294" t="s">
        <v>89</v>
      </c>
      <c r="M47" s="499"/>
      <c r="N47" s="294" t="s">
        <v>94</v>
      </c>
      <c r="O47" s="499"/>
      <c r="P47" s="294" t="s">
        <v>94</v>
      </c>
      <c r="Q47" s="499"/>
      <c r="R47" s="294" t="s">
        <v>94</v>
      </c>
      <c r="S47" s="499"/>
      <c r="T47" s="296" t="s">
        <v>86</v>
      </c>
      <c r="U47" s="499"/>
    </row>
    <row r="48" spans="1:21" s="24" customFormat="1" ht="15.75">
      <c r="A48" s="90" t="s">
        <v>787</v>
      </c>
      <c r="B48" s="295" t="s">
        <v>40</v>
      </c>
      <c r="C48" s="508"/>
      <c r="D48" s="295" t="s">
        <v>40</v>
      </c>
      <c r="E48" s="508"/>
      <c r="F48" s="295" t="s">
        <v>40</v>
      </c>
      <c r="G48" s="508"/>
      <c r="H48" s="295" t="s">
        <v>40</v>
      </c>
      <c r="I48" s="511"/>
      <c r="J48" s="295" t="s">
        <v>40</v>
      </c>
      <c r="K48" s="508"/>
      <c r="L48" s="294" t="s">
        <v>86</v>
      </c>
      <c r="M48" s="499"/>
      <c r="N48" s="294" t="s">
        <v>86</v>
      </c>
      <c r="O48" s="499"/>
      <c r="P48" s="294" t="s">
        <v>86</v>
      </c>
      <c r="Q48" s="499"/>
      <c r="R48" s="294" t="s">
        <v>86</v>
      </c>
      <c r="S48" s="499"/>
      <c r="T48" s="296" t="s">
        <v>86</v>
      </c>
      <c r="U48" s="499"/>
    </row>
    <row r="49" spans="1:21" s="24" customFormat="1" ht="15.75">
      <c r="A49" s="90" t="s">
        <v>788</v>
      </c>
      <c r="B49" s="295" t="s">
        <v>40</v>
      </c>
      <c r="C49" s="508"/>
      <c r="D49" s="295" t="s">
        <v>40</v>
      </c>
      <c r="E49" s="508"/>
      <c r="F49" s="295" t="s">
        <v>40</v>
      </c>
      <c r="G49" s="508"/>
      <c r="H49" s="295" t="s">
        <v>40</v>
      </c>
      <c r="I49" s="511"/>
      <c r="J49" s="295" t="s">
        <v>40</v>
      </c>
      <c r="K49" s="508"/>
      <c r="L49" s="294" t="s">
        <v>90</v>
      </c>
      <c r="M49" s="499"/>
      <c r="N49" s="294" t="s">
        <v>86</v>
      </c>
      <c r="O49" s="499"/>
      <c r="P49" s="294" t="s">
        <v>94</v>
      </c>
      <c r="Q49" s="499"/>
      <c r="R49" s="294" t="s">
        <v>94</v>
      </c>
      <c r="S49" s="499"/>
      <c r="T49" s="298" t="s">
        <v>86</v>
      </c>
      <c r="U49" s="499"/>
    </row>
    <row r="50" spans="1:21">
      <c r="A50" s="90" t="s">
        <v>36</v>
      </c>
      <c r="B50" s="295" t="s">
        <v>40</v>
      </c>
      <c r="C50" s="508"/>
      <c r="D50" s="295" t="s">
        <v>40</v>
      </c>
      <c r="E50" s="508"/>
      <c r="F50" s="295" t="s">
        <v>40</v>
      </c>
      <c r="G50" s="508"/>
      <c r="H50" s="295" t="s">
        <v>40</v>
      </c>
      <c r="I50" s="511"/>
      <c r="J50" s="295" t="s">
        <v>40</v>
      </c>
      <c r="K50" s="508"/>
      <c r="L50" s="294" t="s">
        <v>86</v>
      </c>
      <c r="M50" s="499"/>
      <c r="N50" s="294" t="s">
        <v>86</v>
      </c>
      <c r="O50" s="499"/>
      <c r="P50" s="297" t="s">
        <v>94</v>
      </c>
      <c r="Q50" s="499"/>
      <c r="R50" s="294" t="s">
        <v>86</v>
      </c>
      <c r="S50" s="499"/>
      <c r="T50" s="429" t="s">
        <v>94</v>
      </c>
      <c r="U50" s="499"/>
    </row>
    <row r="51" spans="1:21" s="24" customFormat="1" ht="15.75">
      <c r="A51" s="90" t="s">
        <v>789</v>
      </c>
      <c r="B51" s="295" t="s">
        <v>40</v>
      </c>
      <c r="C51" s="509"/>
      <c r="D51" s="295" t="s">
        <v>40</v>
      </c>
      <c r="E51" s="509"/>
      <c r="F51" s="295" t="s">
        <v>40</v>
      </c>
      <c r="G51" s="509"/>
      <c r="H51" s="295" t="s">
        <v>40</v>
      </c>
      <c r="I51" s="512"/>
      <c r="J51" s="295" t="s">
        <v>40</v>
      </c>
      <c r="K51" s="509"/>
      <c r="L51" s="294"/>
      <c r="M51" s="500"/>
      <c r="N51" s="294"/>
      <c r="O51" s="500"/>
      <c r="P51" s="429" t="s">
        <v>1637</v>
      </c>
      <c r="Q51" s="500"/>
      <c r="R51" s="294"/>
      <c r="S51" s="500"/>
      <c r="T51" s="297" t="s">
        <v>1926</v>
      </c>
      <c r="U51" s="500"/>
    </row>
    <row r="57" spans="1:21" s="24" customFormat="1" ht="15.75">
      <c r="A57" s="502"/>
      <c r="B57" s="502"/>
      <c r="C57" s="502"/>
      <c r="D57" s="502"/>
      <c r="E57" s="502"/>
    </row>
  </sheetData>
  <sheetProtection algorithmName="SHA-512" hashValue="lrP/tllsTzcZFscAdUsTOAdLH7qJfC5s2Lg32yggDvBV7X9mUZra8xtNXdM8jeEZTd1sBDrQJQpICMqnZLjBdg==" saltValue="eVQgHAEssKbWHyHnaaYcWQ==" spinCount="100000" sheet="1" objects="1" scenarios="1"/>
  <protectedRanges>
    <protectedRange sqref="C6 E6 G6 I6 K6 M6 O6 Q6 S6 U6" name="Range1"/>
  </protectedRanges>
  <mergeCells count="27">
    <mergeCell ref="A57:E57"/>
    <mergeCell ref="O6:O51"/>
    <mergeCell ref="Q6:Q51"/>
    <mergeCell ref="S6:S51"/>
    <mergeCell ref="U6:U51"/>
    <mergeCell ref="C30:C51"/>
    <mergeCell ref="E30:E51"/>
    <mergeCell ref="K30:K51"/>
    <mergeCell ref="G38:G51"/>
    <mergeCell ref="G6:G37"/>
    <mergeCell ref="I30:I51"/>
    <mergeCell ref="N4:O4"/>
    <mergeCell ref="P4:Q4"/>
    <mergeCell ref="R4:S4"/>
    <mergeCell ref="T4:U4"/>
    <mergeCell ref="C6:C29"/>
    <mergeCell ref="E6:E29"/>
    <mergeCell ref="K6:K29"/>
    <mergeCell ref="M6:M51"/>
    <mergeCell ref="A1:J1"/>
    <mergeCell ref="A2:M2"/>
    <mergeCell ref="B4:C4"/>
    <mergeCell ref="D4:E4"/>
    <mergeCell ref="F4:G4"/>
    <mergeCell ref="H4:I4"/>
    <mergeCell ref="J4:K4"/>
    <mergeCell ref="L4:M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zoomScale="85" zoomScaleNormal="85" workbookViewId="0">
      <pane xSplit="1" ySplit="5" topLeftCell="B6" activePane="bottomRight" state="frozen"/>
      <selection activeCell="B24" sqref="B24"/>
      <selection pane="topRight" activeCell="B24" sqref="B24"/>
      <selection pane="bottomLeft" activeCell="B24" sqref="B24"/>
      <selection pane="bottomRight" sqref="A1:L1"/>
    </sheetView>
  </sheetViews>
  <sheetFormatPr defaultRowHeight="16.5"/>
  <cols>
    <col min="1" max="1" width="22.85546875" style="17" bestFit="1" customWidth="1"/>
    <col min="2" max="2" width="16.140625" style="17" bestFit="1" customWidth="1"/>
    <col min="3" max="3" width="15.28515625" style="17" bestFit="1" customWidth="1"/>
    <col min="4" max="4" width="16.140625" style="17" bestFit="1" customWidth="1"/>
    <col min="5" max="6" width="15.28515625" style="17" bestFit="1" customWidth="1"/>
    <col min="7" max="9" width="9.140625" style="17"/>
    <col min="10" max="10" width="2.85546875" style="17" bestFit="1" customWidth="1"/>
    <col min="11" max="12" width="9.140625" style="17"/>
    <col min="13" max="13" width="27.140625" style="17" customWidth="1"/>
    <col min="14" max="16384" width="9.140625" style="17"/>
  </cols>
  <sheetData>
    <row r="1" spans="1:18" ht="18">
      <c r="A1" s="501" t="s">
        <v>790</v>
      </c>
      <c r="B1" s="501"/>
      <c r="C1" s="501"/>
      <c r="D1" s="501"/>
      <c r="E1" s="501"/>
      <c r="F1" s="501"/>
      <c r="G1" s="501"/>
      <c r="H1" s="501"/>
      <c r="I1" s="501"/>
      <c r="J1" s="501"/>
      <c r="K1" s="501"/>
      <c r="L1" s="501"/>
    </row>
    <row r="2" spans="1:18" s="24" customFormat="1" ht="15.75">
      <c r="A2" s="502" t="s">
        <v>714</v>
      </c>
      <c r="B2" s="502"/>
      <c r="C2" s="502"/>
      <c r="D2" s="502"/>
      <c r="E2" s="502"/>
      <c r="F2" s="502"/>
      <c r="G2" s="502"/>
      <c r="H2" s="502"/>
      <c r="I2" s="502"/>
      <c r="J2" s="502"/>
      <c r="K2" s="502"/>
      <c r="L2" s="502"/>
      <c r="M2" s="502"/>
      <c r="N2" s="78"/>
      <c r="O2" s="78"/>
      <c r="P2" s="78"/>
      <c r="Q2" s="78"/>
      <c r="R2" s="78"/>
    </row>
    <row r="4" spans="1:18" s="24" customFormat="1" thickBot="1">
      <c r="A4" s="18"/>
      <c r="B4" s="503" t="s">
        <v>104</v>
      </c>
      <c r="C4" s="504"/>
      <c r="D4" s="503" t="s">
        <v>105</v>
      </c>
      <c r="E4" s="504"/>
    </row>
    <row r="5" spans="1:18" s="24" customFormat="1" ht="95.25" thickBot="1">
      <c r="A5" s="19" t="s">
        <v>108</v>
      </c>
      <c r="B5" s="223" t="s">
        <v>109</v>
      </c>
      <c r="C5" s="439" t="s">
        <v>635</v>
      </c>
      <c r="D5" s="223" t="s">
        <v>109</v>
      </c>
      <c r="E5" s="439" t="s">
        <v>635</v>
      </c>
    </row>
    <row r="6" spans="1:18" s="287" customFormat="1" ht="15.75">
      <c r="A6" s="29" t="s">
        <v>11</v>
      </c>
      <c r="B6" s="31" t="s">
        <v>792</v>
      </c>
      <c r="C6" s="498"/>
      <c r="D6" s="31" t="s">
        <v>793</v>
      </c>
      <c r="E6" s="498"/>
    </row>
    <row r="7" spans="1:18" s="24" customFormat="1" ht="15.75">
      <c r="A7" s="30" t="s">
        <v>794</v>
      </c>
      <c r="B7" s="25">
        <v>1</v>
      </c>
      <c r="C7" s="499"/>
      <c r="D7" s="25">
        <v>5</v>
      </c>
      <c r="E7" s="499"/>
    </row>
    <row r="8" spans="1:18" s="24" customFormat="1" ht="15.75">
      <c r="A8" s="30" t="s">
        <v>795</v>
      </c>
      <c r="B8" s="22" t="s">
        <v>796</v>
      </c>
      <c r="C8" s="499"/>
      <c r="D8" s="26" t="s">
        <v>800</v>
      </c>
      <c r="E8" s="499"/>
    </row>
    <row r="9" spans="1:18" s="24" customFormat="1" ht="15.75">
      <c r="A9" s="30" t="s">
        <v>798</v>
      </c>
      <c r="B9" s="23" t="s">
        <v>799</v>
      </c>
      <c r="C9" s="499"/>
      <c r="D9" s="26" t="s">
        <v>804</v>
      </c>
      <c r="E9" s="499"/>
    </row>
    <row r="10" spans="1:18" s="24" customFormat="1" ht="15.75">
      <c r="A10" s="30" t="s">
        <v>801</v>
      </c>
      <c r="B10" s="23" t="s">
        <v>799</v>
      </c>
      <c r="C10" s="499"/>
      <c r="D10" s="26" t="s">
        <v>802</v>
      </c>
      <c r="E10" s="499"/>
    </row>
    <row r="11" spans="1:18" s="24" customFormat="1" ht="15.75">
      <c r="A11" s="30" t="s">
        <v>803</v>
      </c>
      <c r="B11" s="23" t="s">
        <v>799</v>
      </c>
      <c r="C11" s="499"/>
      <c r="D11" s="26" t="s">
        <v>797</v>
      </c>
      <c r="E11" s="499"/>
    </row>
    <row r="12" spans="1:18" s="24" customFormat="1" ht="15.75">
      <c r="A12" s="30" t="s">
        <v>805</v>
      </c>
      <c r="B12" s="23" t="s">
        <v>799</v>
      </c>
      <c r="C12" s="500"/>
      <c r="D12" s="25" t="s">
        <v>806</v>
      </c>
      <c r="E12" s="500"/>
    </row>
  </sheetData>
  <sheetProtection algorithmName="SHA-512" hashValue="8CsrVBksC2CBJc7yEI9kCiqncMC2jgXmWQLM6Q37NmyMuNld1NyYV8aKcwKxOhkka8nGfIhNx9/2Sqdvs2jPtg==" saltValue="SV1ZaxJ4yZMxV+ngYlFDpQ==" spinCount="100000" sheet="1" objects="1" scenarios="1"/>
  <protectedRanges>
    <protectedRange sqref="C6 E6" name="Range1"/>
  </protectedRanges>
  <mergeCells count="6">
    <mergeCell ref="A1:L1"/>
    <mergeCell ref="A2:M2"/>
    <mergeCell ref="B4:C4"/>
    <mergeCell ref="D4:E4"/>
    <mergeCell ref="C6:C12"/>
    <mergeCell ref="E6:E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013CAC2F61704CBD9ACBDA2AE3B069" ma:contentTypeVersion="1" ma:contentTypeDescription="Create a new document." ma:contentTypeScope="" ma:versionID="ecef243bbf811c596abaa7320e81ee32">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3A92F98-8B68-4FE0-ADC5-FEAC7E6524FC}">
  <ds:schemaRefs>
    <ds:schemaRef ds:uri="http://schemas.microsoft.com/sharepoint/v3/contenttype/forms"/>
  </ds:schemaRefs>
</ds:datastoreItem>
</file>

<file path=customXml/itemProps2.xml><?xml version="1.0" encoding="utf-8"?>
<ds:datastoreItem xmlns:ds="http://schemas.openxmlformats.org/officeDocument/2006/customXml" ds:itemID="{B188D658-3B56-4C1E-AD65-8E16D6429F98}">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C358EBB2-7D9C-4D02-8F3B-B38FE6282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Content</vt:lpstr>
      <vt:lpstr>Revision List</vt:lpstr>
      <vt:lpstr>Purposes</vt:lpstr>
      <vt:lpstr>Overview</vt:lpstr>
      <vt:lpstr>Test Conditions</vt:lpstr>
      <vt:lpstr>Verification Instructions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2-1</vt:lpstr>
      <vt:lpstr>2-2</vt:lpstr>
      <vt:lpstr>2-3</vt:lpstr>
      <vt:lpstr>2-4</vt:lpstr>
      <vt:lpstr>2-5</vt:lpstr>
      <vt:lpstr>2-6</vt:lpstr>
      <vt:lpstr>2-7</vt:lpstr>
      <vt:lpstr>2-8</vt:lpstr>
      <vt:lpstr>3-1</vt:lpstr>
      <vt:lpstr>3-2</vt:lpstr>
      <vt:lpstr>3-3</vt:lpstr>
      <vt:lpstr>3-4</vt:lpstr>
      <vt:lpstr>3-5</vt:lpstr>
      <vt:lpstr>4-1</vt:lpstr>
      <vt:lpstr>4-2</vt:lpstr>
      <vt:lpstr>5-1</vt:lpstr>
      <vt:lpstr>5-2</vt:lpstr>
      <vt:lpstr>5-3A</vt:lpstr>
      <vt:lpstr>5-3B</vt:lpstr>
      <vt:lpstr>5-3C</vt:lpstr>
      <vt:lpstr>5-3D</vt:lpstr>
      <vt:lpstr>5-3E</vt:lpstr>
      <vt:lpstr>5-3F</vt:lpstr>
      <vt:lpstr>5-3G</vt:lpstr>
      <vt:lpstr>5-3H</vt:lpstr>
      <vt:lpstr>5-4</vt:lpstr>
      <vt:lpstr>5-5A</vt:lpstr>
      <vt:lpstr>5-5B</vt:lpstr>
      <vt:lpstr>5-5C</vt:lpstr>
      <vt:lpstr>5-5D</vt:lpstr>
      <vt:lpstr>5-5E</vt:lpstr>
      <vt:lpstr>5-5F</vt:lpstr>
      <vt:lpstr>5-5G</vt:lpstr>
      <vt:lpstr>5-5H</vt:lpstr>
    </vt:vector>
  </TitlesOfParts>
  <Company>China Exchanges Service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OMD-C Readiness Test Answer Book (Version 1_6)</dc:title>
  <dc:creator>Joyce Kwan</dc:creator>
  <cp:lastModifiedBy>JennasCheung</cp:lastModifiedBy>
  <dcterms:created xsi:type="dcterms:W3CDTF">2015-11-30T06:51:34Z</dcterms:created>
  <dcterms:modified xsi:type="dcterms:W3CDTF">2022-08-22T06:19:13Z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0x01010091013CAC2F61704CBD9ACBDA2AE3B069</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