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xr:revisionPtr revIDLastSave="0" documentId="13_ncr:1_{068A5D56-C859-4982-BCB5-082E7B2EACC8}" xr6:coauthVersionLast="47" xr6:coauthVersionMax="47" xr10:uidLastSave="{00000000-0000-0000-0000-000000000000}"/>
  <bookViews>
    <workbookView xWindow="-110" yWindow="-110" windowWidth="38620" windowHeight="21220" tabRatio="890" xr2:uid="{00000000-000D-0000-FFFF-FFFF00000000}"/>
  </bookViews>
  <sheets>
    <sheet name="HKATS OAPI Certification Test" sheetId="7" r:id="rId1"/>
    <sheet name="Step 1 - App.A_Program Info." sheetId="4" r:id="rId2"/>
    <sheet name="Step 2-App.A_Certification Test" sheetId="2" r:id="rId3"/>
    <sheet name="Step 2 - App.A_Full VCM Test" sheetId="3" r:id="rId4"/>
    <sheet name="Step 3-App.B-Test Script&amp; Ans." sheetId="6" r:id="rId5"/>
    <sheet name="Step 3 - App.B_Screen Cap." sheetId="8" r:id="rId6"/>
    <sheet name="Appendix - OAPI Transactions" sheetId="9" r:id="rId7"/>
  </sheets>
  <definedNames>
    <definedName name="_xlnm._FilterDatabase" localSheetId="3" hidden="1">'Step 2 - App.A_Full VCM Test'!$A$10:$L$118</definedName>
    <definedName name="_xlnm._FilterDatabase" localSheetId="2" hidden="1">'Step 2-App.A_Certification Test'!$A$10:$J$206</definedName>
    <definedName name="_xlnm._FilterDatabase" localSheetId="5" hidden="1">'Step 3 - App.B_Screen Cap.'!$A$5:$F$110</definedName>
    <definedName name="_xlnm._FilterDatabase" localSheetId="4" hidden="1">'Step 3-App.B-Test Script&amp; Ans.'!$A$14:$J$403</definedName>
    <definedName name="_xlnm.Print_Area" localSheetId="0">'HKATS OAPI Certification Test'!$A$1:$C$54</definedName>
    <definedName name="_xlnm.Print_Area" localSheetId="1">'Step 1 - App.A_Program Info.'!$A$1:$D$30</definedName>
    <definedName name="_xlnm.Print_Area" localSheetId="3">'Step 2 - App.A_Full VCM Test'!$A$1:$L$118</definedName>
    <definedName name="_xlnm.Print_Area" localSheetId="2">'Step 2-App.A_Certification Test'!$A$1:$J$206</definedName>
    <definedName name="_xlnm.Print_Area" localSheetId="5">'Step 3 - App.B_Screen Cap.'!$A$1:$F$110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6" i="2" l="1"/>
  <c r="E206" i="2" s="1"/>
  <c r="C205" i="2"/>
  <c r="E205" i="2" s="1"/>
  <c r="C204" i="2"/>
  <c r="E204" i="2" s="1"/>
  <c r="C203" i="2"/>
  <c r="E203" i="2" s="1"/>
  <c r="C202" i="2"/>
  <c r="E202" i="2" s="1"/>
  <c r="C201" i="2"/>
  <c r="E201" i="2" s="1"/>
  <c r="D97" i="3"/>
  <c r="D96" i="3"/>
  <c r="D95" i="3"/>
  <c r="D94" i="3"/>
  <c r="D93" i="3"/>
  <c r="D92" i="3"/>
  <c r="D91" i="3"/>
  <c r="D90" i="3"/>
  <c r="D89" i="3"/>
  <c r="D88" i="3"/>
  <c r="D87" i="3"/>
  <c r="D86" i="3"/>
  <c r="D85" i="3"/>
  <c r="D84" i="3"/>
  <c r="D83" i="3"/>
  <c r="A404" i="6"/>
  <c r="A403" i="6"/>
  <c r="A402" i="6"/>
  <c r="A401" i="6"/>
  <c r="A400" i="6"/>
  <c r="A399" i="6"/>
  <c r="E199" i="2"/>
  <c r="E198" i="2"/>
  <c r="E197" i="2"/>
  <c r="E196" i="2"/>
  <c r="E195" i="2"/>
  <c r="A397" i="6" l="1"/>
  <c r="A394" i="6"/>
  <c r="A393" i="6"/>
  <c r="A392" i="6"/>
  <c r="A391" i="6"/>
  <c r="A390" i="6"/>
  <c r="A279" i="6"/>
  <c r="D82" i="3"/>
  <c r="F82" i="3" s="1"/>
  <c r="D81" i="3"/>
  <c r="F81" i="3" s="1"/>
  <c r="D80" i="3"/>
  <c r="F80" i="3" s="1"/>
  <c r="D79" i="3"/>
  <c r="F79" i="3" s="1"/>
  <c r="D78" i="3"/>
  <c r="F78" i="3" s="1"/>
  <c r="D77" i="3"/>
  <c r="F77" i="3" s="1"/>
  <c r="D76" i="3"/>
  <c r="F76" i="3" s="1"/>
  <c r="D75" i="3"/>
  <c r="F75" i="3" s="1"/>
  <c r="D74" i="3"/>
  <c r="F74" i="3" s="1"/>
  <c r="D73" i="3"/>
  <c r="F73" i="3" s="1"/>
  <c r="D72" i="3"/>
  <c r="F72" i="3" s="1"/>
  <c r="D71" i="3"/>
  <c r="F71" i="3" s="1"/>
  <c r="D70" i="3"/>
  <c r="F70" i="3" s="1"/>
  <c r="D69" i="3"/>
  <c r="F69" i="3" s="1"/>
  <c r="D68" i="3"/>
  <c r="F68" i="3" s="1"/>
  <c r="C84" i="2"/>
  <c r="E84" i="2" s="1"/>
  <c r="C182" i="2"/>
  <c r="C183" i="2"/>
  <c r="C184" i="2"/>
  <c r="C185" i="2"/>
  <c r="C186" i="2"/>
  <c r="C187" i="2"/>
  <c r="C188" i="2"/>
  <c r="C181" i="2"/>
  <c r="A198" i="6" l="1"/>
  <c r="A139" i="6" l="1"/>
  <c r="A376" i="6" l="1"/>
  <c r="A166" i="6"/>
  <c r="A181" i="6"/>
  <c r="A187" i="6"/>
  <c r="A165" i="6"/>
  <c r="A159" i="6"/>
  <c r="C96" i="2"/>
  <c r="C95" i="2"/>
  <c r="C94" i="2"/>
  <c r="C91" i="2"/>
  <c r="C90" i="2"/>
  <c r="C89" i="2"/>
  <c r="C81" i="2"/>
  <c r="A136" i="6" l="1"/>
  <c r="A193" i="6"/>
  <c r="A201" i="6"/>
  <c r="D118" i="3" l="1"/>
  <c r="D105" i="3"/>
  <c r="D106" i="3"/>
  <c r="D107" i="3"/>
  <c r="D108" i="3"/>
  <c r="D109" i="3"/>
  <c r="D110" i="3"/>
  <c r="D111" i="3"/>
  <c r="D112" i="3"/>
  <c r="D113" i="3"/>
  <c r="D114" i="3"/>
  <c r="D115" i="3"/>
  <c r="D116" i="3"/>
  <c r="D117" i="3"/>
  <c r="D104" i="3"/>
  <c r="D49" i="3"/>
  <c r="D50" i="3"/>
  <c r="D51" i="3"/>
  <c r="D52" i="3"/>
  <c r="D47" i="3"/>
  <c r="D48" i="3"/>
  <c r="D45" i="3"/>
  <c r="D46" i="3"/>
  <c r="D29" i="3"/>
  <c r="D30" i="3"/>
  <c r="D31" i="3"/>
  <c r="D32" i="3"/>
  <c r="D33" i="3"/>
  <c r="D34" i="3"/>
  <c r="D35" i="3"/>
  <c r="D36" i="3"/>
  <c r="D37" i="3"/>
  <c r="D38" i="3"/>
  <c r="D39" i="3"/>
  <c r="D40" i="3"/>
  <c r="D41" i="3"/>
  <c r="D42" i="3"/>
  <c r="D43" i="3"/>
  <c r="D44" i="3"/>
  <c r="D24" i="3"/>
  <c r="D25" i="3"/>
  <c r="D26" i="3"/>
  <c r="D27" i="3"/>
  <c r="D28" i="3"/>
  <c r="D22" i="3"/>
  <c r="D23" i="3"/>
  <c r="D21" i="3"/>
  <c r="D18" i="3"/>
  <c r="D19" i="3"/>
  <c r="D20" i="3"/>
  <c r="D12" i="3"/>
  <c r="D13" i="3"/>
  <c r="D14" i="3"/>
  <c r="D15" i="3"/>
  <c r="D16" i="3"/>
  <c r="D17" i="3"/>
  <c r="D11" i="3"/>
  <c r="D101" i="3"/>
  <c r="D102" i="3"/>
  <c r="D103" i="3"/>
  <c r="D99" i="3"/>
  <c r="D100" i="3"/>
  <c r="D98" i="3"/>
  <c r="D65" i="3"/>
  <c r="D66" i="3"/>
  <c r="D67" i="3"/>
  <c r="D61" i="3"/>
  <c r="D62" i="3"/>
  <c r="D63" i="3"/>
  <c r="D64" i="3"/>
  <c r="D59" i="3"/>
  <c r="D60" i="3"/>
  <c r="D54" i="3"/>
  <c r="D55" i="3"/>
  <c r="D56" i="3"/>
  <c r="D57" i="3"/>
  <c r="D58" i="3"/>
  <c r="D53" i="3"/>
  <c r="C82" i="2"/>
  <c r="C83" i="2"/>
  <c r="C85" i="2"/>
  <c r="C80" i="2"/>
  <c r="A87" i="6" l="1"/>
  <c r="A89" i="6" s="1"/>
  <c r="A75" i="6"/>
  <c r="A77" i="6" s="1"/>
  <c r="A71" i="6"/>
  <c r="A74" i="6" s="1"/>
  <c r="A70" i="6"/>
  <c r="A86" i="6" l="1"/>
  <c r="A85" i="6"/>
  <c r="A84" i="6"/>
  <c r="A73" i="6"/>
  <c r="A82" i="6"/>
  <c r="A76" i="6"/>
  <c r="A83" i="6"/>
  <c r="A81" i="6"/>
  <c r="A80" i="6"/>
  <c r="A79" i="6"/>
  <c r="A78" i="6"/>
  <c r="A72" i="6"/>
  <c r="A88" i="6"/>
  <c r="F18" i="3" l="1"/>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2" i="3"/>
  <c r="F13" i="3"/>
  <c r="F14" i="3"/>
  <c r="F15" i="3"/>
  <c r="F16" i="3"/>
  <c r="F17" i="3"/>
  <c r="F11" i="3"/>
  <c r="E52" i="2"/>
  <c r="E50" i="2"/>
  <c r="E47" i="2"/>
  <c r="E45" i="2"/>
  <c r="E43" i="2"/>
  <c r="E26" i="2"/>
  <c r="E41" i="2" l="1"/>
  <c r="E39" i="2"/>
  <c r="E37" i="2"/>
  <c r="E35" i="2"/>
  <c r="E33" i="2"/>
  <c r="E31" i="2"/>
  <c r="E29" i="2"/>
  <c r="D20" i="8" l="1"/>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9" i="8"/>
  <c r="D18" i="8"/>
  <c r="D7" i="8"/>
  <c r="D8" i="8"/>
  <c r="D9" i="8"/>
  <c r="D10" i="8"/>
  <c r="D11" i="8"/>
  <c r="D12" i="8"/>
  <c r="D13" i="8"/>
  <c r="D14" i="8"/>
  <c r="D15" i="8"/>
  <c r="D16" i="8"/>
  <c r="D17" i="8"/>
  <c r="D6" i="8"/>
  <c r="A398" i="6"/>
  <c r="A387" i="6"/>
  <c r="A388" i="6"/>
  <c r="A396" i="6"/>
  <c r="A385" i="6"/>
  <c r="A386" i="6"/>
  <c r="A382" i="6"/>
  <c r="A383" i="6"/>
  <c r="A380" i="6"/>
  <c r="A381" i="6"/>
  <c r="A377" i="6"/>
  <c r="A378" i="6"/>
  <c r="A379" i="6"/>
  <c r="A373" i="6" l="1"/>
  <c r="A374" i="6" s="1"/>
  <c r="A371" i="6"/>
  <c r="A372" i="6" s="1"/>
  <c r="A369" i="6"/>
  <c r="A370" i="6" s="1"/>
  <c r="A364" i="6"/>
  <c r="A365" i="6"/>
  <c r="A366" i="6"/>
  <c r="A367" i="6"/>
  <c r="A368" i="6"/>
  <c r="A363" i="6"/>
  <c r="A358" i="6"/>
  <c r="A359" i="6"/>
  <c r="A360" i="6"/>
  <c r="A361" i="6"/>
  <c r="A357" i="6"/>
  <c r="A356" i="6"/>
  <c r="A350" i="6"/>
  <c r="A351" i="6" s="1"/>
  <c r="A346" i="6"/>
  <c r="A347" i="6"/>
  <c r="A348" i="6"/>
  <c r="A345" i="6"/>
  <c r="A340" i="6"/>
  <c r="A341" i="6"/>
  <c r="A342" i="6"/>
  <c r="A343" i="6"/>
  <c r="A335" i="6"/>
  <c r="A336" i="6" s="1"/>
  <c r="A334" i="6"/>
  <c r="A333" i="6"/>
  <c r="A327" i="6"/>
  <c r="A330" i="6" s="1"/>
  <c r="A326" i="6"/>
  <c r="A320" i="6"/>
  <c r="A322" i="6" s="1"/>
  <c r="A315" i="6"/>
  <c r="A316" i="6" s="1"/>
  <c r="A310" i="6"/>
  <c r="A313" i="6" s="1"/>
  <c r="A309" i="6"/>
  <c r="A95" i="6"/>
  <c r="A97" i="6"/>
  <c r="A98" i="6"/>
  <c r="A99" i="6"/>
  <c r="A100" i="6"/>
  <c r="A101" i="6"/>
  <c r="A102" i="6"/>
  <c r="A103" i="6"/>
  <c r="A104" i="6"/>
  <c r="A105" i="6"/>
  <c r="A106" i="6"/>
  <c r="A107" i="6"/>
  <c r="A94" i="6"/>
  <c r="A92" i="6"/>
  <c r="A307" i="6"/>
  <c r="A308" i="6" s="1"/>
  <c r="A304" i="6"/>
  <c r="A306" i="6" s="1"/>
  <c r="A298" i="6"/>
  <c r="A301" i="6" s="1"/>
  <c r="A287" i="6"/>
  <c r="A271" i="6"/>
  <c r="A263" i="6"/>
  <c r="A254" i="6"/>
  <c r="A245" i="6"/>
  <c r="A242" i="6"/>
  <c r="A235" i="6"/>
  <c r="A230" i="6"/>
  <c r="A223" i="6"/>
  <c r="A239" i="6"/>
  <c r="A222" i="6"/>
  <c r="A217" i="6"/>
  <c r="A218" i="6"/>
  <c r="A219" i="6"/>
  <c r="A220" i="6"/>
  <c r="A216" i="6"/>
  <c r="A214" i="6"/>
  <c r="A213" i="6"/>
  <c r="A208" i="6"/>
  <c r="A209" i="6"/>
  <c r="A210" i="6"/>
  <c r="A207" i="6"/>
  <c r="A205" i="6"/>
  <c r="A199" i="6"/>
  <c r="A200" i="6"/>
  <c r="A202" i="6"/>
  <c r="A203" i="6"/>
  <c r="A204" i="6"/>
  <c r="A197" i="6"/>
  <c r="A191" i="6"/>
  <c r="A190" i="6"/>
  <c r="A189" i="6"/>
  <c r="A176" i="6"/>
  <c r="A177" i="6"/>
  <c r="A175" i="6"/>
  <c r="A173" i="6"/>
  <c r="A172" i="6"/>
  <c r="A149" i="6"/>
  <c r="A164" i="6"/>
  <c r="A148" i="6"/>
  <c r="E113" i="2"/>
  <c r="E114" i="2"/>
  <c r="A134" i="6"/>
  <c r="A135" i="6"/>
  <c r="A133" i="6"/>
  <c r="A130" i="6"/>
  <c r="A131" i="6" s="1"/>
  <c r="A126" i="6"/>
  <c r="A129" i="6" s="1"/>
  <c r="A125" i="6"/>
  <c r="A123" i="6"/>
  <c r="A124" i="6" s="1"/>
  <c r="A113" i="6"/>
  <c r="A114" i="6"/>
  <c r="A115" i="6"/>
  <c r="A116" i="6"/>
  <c r="A117" i="6"/>
  <c r="A118" i="6"/>
  <c r="A119" i="6"/>
  <c r="A120" i="6"/>
  <c r="A112" i="6"/>
  <c r="A61" i="6"/>
  <c r="A62" i="6" s="1"/>
  <c r="A60" i="6"/>
  <c r="A50" i="6"/>
  <c r="A51" i="6" s="1"/>
  <c r="A46" i="6"/>
  <c r="A47" i="6" s="1"/>
  <c r="A17" i="6"/>
  <c r="A42" i="6" s="1"/>
  <c r="E188" i="2"/>
  <c r="E187" i="2"/>
  <c r="E186" i="2"/>
  <c r="E185" i="2"/>
  <c r="E184" i="2"/>
  <c r="E183" i="2"/>
  <c r="E182" i="2"/>
  <c r="E181" i="2"/>
  <c r="E179" i="2"/>
  <c r="E178" i="2"/>
  <c r="E177" i="2"/>
  <c r="E176" i="2"/>
  <c r="E175" i="2"/>
  <c r="E174" i="2"/>
  <c r="E173" i="2"/>
  <c r="E172" i="2"/>
  <c r="E171" i="2"/>
  <c r="E169" i="2"/>
  <c r="E168" i="2"/>
  <c r="E167" i="2"/>
  <c r="E166" i="2"/>
  <c r="E165" i="2"/>
  <c r="E164" i="2"/>
  <c r="E163" i="2"/>
  <c r="E161" i="2"/>
  <c r="E160" i="2"/>
  <c r="E159" i="2"/>
  <c r="E158" i="2"/>
  <c r="E157" i="2"/>
  <c r="E155" i="2"/>
  <c r="E154" i="2"/>
  <c r="E153" i="2"/>
  <c r="E152" i="2"/>
  <c r="E133" i="2"/>
  <c r="E132" i="2"/>
  <c r="E131" i="2"/>
  <c r="E130" i="2"/>
  <c r="E129" i="2"/>
  <c r="E128" i="2"/>
  <c r="E127" i="2"/>
  <c r="E126" i="2"/>
  <c r="E125" i="2"/>
  <c r="E112" i="2"/>
  <c r="E111" i="2"/>
  <c r="E110" i="2"/>
  <c r="E109" i="2"/>
  <c r="E108" i="2"/>
  <c r="E107" i="2"/>
  <c r="E106" i="2"/>
  <c r="E105" i="2"/>
  <c r="E104" i="2"/>
  <c r="E103" i="2"/>
  <c r="E102" i="2"/>
  <c r="E101" i="2"/>
  <c r="E100" i="2"/>
  <c r="E98" i="2"/>
  <c r="E96" i="2"/>
  <c r="E95" i="2"/>
  <c r="E94" i="2"/>
  <c r="E92" i="2"/>
  <c r="E78" i="2"/>
  <c r="E77" i="2"/>
  <c r="E76" i="2"/>
  <c r="E75" i="2"/>
  <c r="E74" i="2"/>
  <c r="E73" i="2"/>
  <c r="E71" i="2"/>
  <c r="E70" i="2"/>
  <c r="E69" i="2"/>
  <c r="E68" i="2"/>
  <c r="E67" i="2"/>
  <c r="E65" i="2"/>
  <c r="E64" i="2"/>
  <c r="E61" i="2"/>
  <c r="E60" i="2"/>
  <c r="E59" i="2"/>
  <c r="E58" i="2"/>
  <c r="E57" i="2"/>
  <c r="E56" i="2"/>
  <c r="E55" i="2"/>
  <c r="E54" i="2"/>
  <c r="E49" i="2"/>
  <c r="E28" i="2"/>
  <c r="E25" i="2"/>
  <c r="E24" i="2"/>
  <c r="E17" i="2"/>
  <c r="E18" i="2"/>
  <c r="E19" i="2"/>
  <c r="E20" i="2"/>
  <c r="E21" i="2"/>
  <c r="E22" i="2"/>
  <c r="E23" i="2"/>
  <c r="E16" i="2"/>
  <c r="E14" i="2"/>
  <c r="E13" i="2"/>
  <c r="E12" i="2"/>
  <c r="C191" i="2"/>
  <c r="E191" i="2" s="1"/>
  <c r="C192" i="2"/>
  <c r="E192" i="2" s="1"/>
  <c r="C193" i="2"/>
  <c r="E193" i="2" s="1"/>
  <c r="C190" i="2"/>
  <c r="E190" i="2" s="1"/>
  <c r="A157" i="6" l="1"/>
  <c r="A156" i="6"/>
  <c r="A151" i="6"/>
  <c r="A338" i="6"/>
  <c r="A311" i="6"/>
  <c r="A314" i="6" s="1"/>
  <c r="A318" i="6" s="1"/>
  <c r="A312" i="6"/>
  <c r="A317" i="6"/>
  <c r="A323" i="6"/>
  <c r="A325" i="6"/>
  <c r="A337" i="6"/>
  <c r="A319" i="6"/>
  <c r="A321" i="6"/>
  <c r="A324" i="6" s="1"/>
  <c r="A354" i="6"/>
  <c r="A355" i="6" s="1"/>
  <c r="A353" i="6"/>
  <c r="A300" i="6"/>
  <c r="A328" i="6"/>
  <c r="A331" i="6" s="1"/>
  <c r="A329" i="6"/>
  <c r="A299" i="6"/>
  <c r="A305" i="6"/>
  <c r="A132" i="6"/>
  <c r="A127" i="6"/>
  <c r="A128" i="6"/>
  <c r="A20" i="6"/>
  <c r="A21" i="6"/>
  <c r="A30" i="6"/>
  <c r="A31" i="6"/>
  <c r="A41" i="6"/>
  <c r="C149" i="2" l="1"/>
  <c r="E149" i="2" s="1"/>
  <c r="C150" i="2"/>
  <c r="E150" i="2" s="1"/>
  <c r="C148" i="2"/>
  <c r="E148" i="2" s="1"/>
  <c r="C143" i="2"/>
  <c r="E143" i="2" s="1"/>
  <c r="C144" i="2"/>
  <c r="E144" i="2" s="1"/>
  <c r="C145" i="2"/>
  <c r="E145" i="2" s="1"/>
  <c r="C146" i="2"/>
  <c r="E146" i="2" s="1"/>
  <c r="C142" i="2"/>
  <c r="E142" i="2" s="1"/>
  <c r="C140" i="2"/>
  <c r="E140" i="2" s="1"/>
  <c r="C136" i="2"/>
  <c r="E136" i="2" s="1"/>
  <c r="C137" i="2"/>
  <c r="E137" i="2" s="1"/>
  <c r="C138" i="2"/>
  <c r="E138" i="2" s="1"/>
  <c r="C139" i="2"/>
  <c r="E139" i="2" s="1"/>
  <c r="C135" i="2"/>
  <c r="E135" i="2" s="1"/>
  <c r="E124" i="2"/>
  <c r="E123" i="2"/>
  <c r="E122" i="2"/>
  <c r="E121" i="2"/>
  <c r="E120" i="2"/>
  <c r="E119" i="2"/>
  <c r="E118" i="2"/>
  <c r="E117" i="2"/>
  <c r="E116" i="2"/>
  <c r="E115" i="2"/>
  <c r="E91" i="2"/>
  <c r="E90" i="2"/>
  <c r="E89" i="2"/>
  <c r="E87" i="2"/>
  <c r="E85" i="2"/>
  <c r="E83" i="2"/>
  <c r="E82" i="2"/>
  <c r="E81" i="2"/>
  <c r="E8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4" authorId="0" shapeId="0" xr:uid="{00000000-0006-0000-0400-000001000000}">
      <text>
        <r>
          <rPr>
            <b/>
            <sz val="9"/>
            <color indexed="81"/>
            <rFont val="Tahoma"/>
            <family val="2"/>
          </rPr>
          <t>Author:</t>
        </r>
        <r>
          <rPr>
            <sz val="9"/>
            <color indexed="81"/>
            <rFont val="Tahoma"/>
            <family val="2"/>
          </rPr>
          <t xml:space="preserve">
The test case is required to be performed as confirmed via appendix A. </t>
        </r>
      </text>
    </comment>
    <comment ref="A110" authorId="0" shapeId="0" xr:uid="{00000000-0006-0000-0400-000002000000}">
      <text>
        <r>
          <rPr>
            <b/>
            <sz val="9"/>
            <color indexed="81"/>
            <rFont val="Tahoma"/>
            <family val="2"/>
          </rPr>
          <t>Author:</t>
        </r>
        <r>
          <rPr>
            <sz val="9"/>
            <color indexed="81"/>
            <rFont val="Tahoma"/>
            <family val="2"/>
          </rPr>
          <t xml:space="preserve">
The test case is required to be performed as confirmed via appendix A. </t>
        </r>
      </text>
    </comment>
    <comment ref="A121" authorId="0" shapeId="0" xr:uid="{00000000-0006-0000-0400-000003000000}">
      <text>
        <r>
          <rPr>
            <b/>
            <sz val="9"/>
            <color indexed="81"/>
            <rFont val="Tahoma"/>
            <family val="2"/>
          </rPr>
          <t>Author:</t>
        </r>
        <r>
          <rPr>
            <sz val="9"/>
            <color indexed="81"/>
            <rFont val="Tahoma"/>
            <family val="2"/>
          </rPr>
          <t xml:space="preserve">
The test case is required to be performed as confirmed via appendix A. </t>
        </r>
      </text>
    </comment>
    <comment ref="A162" authorId="0" shapeId="0" xr:uid="{00000000-0006-0000-0400-000004000000}">
      <text>
        <r>
          <rPr>
            <b/>
            <sz val="9"/>
            <color indexed="81"/>
            <rFont val="Tahoma"/>
            <family val="2"/>
          </rPr>
          <t>Author:</t>
        </r>
        <r>
          <rPr>
            <sz val="9"/>
            <color indexed="81"/>
            <rFont val="Tahoma"/>
            <family val="2"/>
          </rPr>
          <t xml:space="preserve">
The test case is required to be performed as confirmed via appendix A. </t>
        </r>
      </text>
    </comment>
    <comment ref="A179" authorId="0" shapeId="0" xr:uid="{00000000-0006-0000-0400-000005000000}">
      <text>
        <r>
          <rPr>
            <b/>
            <sz val="9"/>
            <color indexed="81"/>
            <rFont val="Tahoma"/>
            <family val="2"/>
          </rPr>
          <t>Author:</t>
        </r>
        <r>
          <rPr>
            <sz val="9"/>
            <color indexed="81"/>
            <rFont val="Tahoma"/>
            <family val="2"/>
          </rPr>
          <t xml:space="preserve">
The test case is required to be performed as confirmed via appendix A. </t>
        </r>
      </text>
    </comment>
    <comment ref="A195" authorId="0" shapeId="0" xr:uid="{00000000-0006-0000-0400-000006000000}">
      <text>
        <r>
          <rPr>
            <b/>
            <sz val="9"/>
            <color indexed="81"/>
            <rFont val="Tahoma"/>
            <family val="2"/>
          </rPr>
          <t>Author:</t>
        </r>
        <r>
          <rPr>
            <sz val="9"/>
            <color indexed="81"/>
            <rFont val="Tahoma"/>
            <family val="2"/>
          </rPr>
          <t xml:space="preserve">
The test case is required to be performed as confirmed via appendix 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5" authorId="0" shapeId="0" xr:uid="{00000000-0006-0000-0500-000001000000}">
      <text>
        <r>
          <rPr>
            <b/>
            <sz val="9"/>
            <color indexed="81"/>
            <rFont val="Tahoma"/>
            <family val="2"/>
          </rPr>
          <t>Author:</t>
        </r>
        <r>
          <rPr>
            <sz val="9"/>
            <color indexed="81"/>
            <rFont val="Tahoma"/>
            <family val="2"/>
          </rPr>
          <t xml:space="preserve">
The test case is required to be performed as confirmed via appendix A. </t>
        </r>
      </text>
    </comment>
  </commentList>
</comments>
</file>

<file path=xl/sharedStrings.xml><?xml version="1.0" encoding="utf-8"?>
<sst xmlns="http://schemas.openxmlformats.org/spreadsheetml/2006/main" count="2025" uniqueCount="1314">
  <si>
    <t>1.1.1</t>
  </si>
  <si>
    <t>1.1.2</t>
  </si>
  <si>
    <t>1.3.1</t>
  </si>
  <si>
    <t>1.3.2</t>
  </si>
  <si>
    <t>1.3.3</t>
  </si>
  <si>
    <t>1.3.4</t>
  </si>
  <si>
    <t>1.3.5</t>
  </si>
  <si>
    <t>1.3.6</t>
  </si>
  <si>
    <t>1.3.7</t>
  </si>
  <si>
    <t>1.9.3</t>
  </si>
  <si>
    <t>1.11.2</t>
  </si>
  <si>
    <t>1.11.3</t>
  </si>
  <si>
    <t>1.11.4</t>
  </si>
  <si>
    <t>1.11.5</t>
  </si>
  <si>
    <t>1.11.6</t>
  </si>
  <si>
    <t>1.11.7</t>
  </si>
  <si>
    <t>1.12.1.1</t>
  </si>
  <si>
    <t>1.12.1.2</t>
  </si>
  <si>
    <t>1.12.2.1</t>
  </si>
  <si>
    <t>1.12.2.2</t>
  </si>
  <si>
    <t>1.12.2.3</t>
  </si>
  <si>
    <t>1.12.3</t>
  </si>
  <si>
    <t>1.12.4</t>
  </si>
  <si>
    <t>1.12.5.1</t>
  </si>
  <si>
    <t>1.12.5.6</t>
  </si>
  <si>
    <t>2.2.1</t>
  </si>
  <si>
    <t>2.2.2</t>
  </si>
  <si>
    <t>2.5.2</t>
  </si>
  <si>
    <t>2.6.1.1</t>
  </si>
  <si>
    <t>2.6.1.2</t>
  </si>
  <si>
    <t>2.6.2.1</t>
  </si>
  <si>
    <t>2.6.2.2</t>
  </si>
  <si>
    <t>2.6.2.3</t>
  </si>
  <si>
    <t>2.6.2.4</t>
  </si>
  <si>
    <t>2.6.2.5</t>
  </si>
  <si>
    <t>2.6.2.6</t>
  </si>
  <si>
    <t>2.6.2.7</t>
  </si>
  <si>
    <t>2.6.2.8</t>
  </si>
  <si>
    <t>2.6.2.9</t>
  </si>
  <si>
    <t>2.6.2.10</t>
  </si>
  <si>
    <t>2.6.2.11</t>
  </si>
  <si>
    <t>2.7.1.2</t>
  </si>
  <si>
    <t>2.7.1.3</t>
  </si>
  <si>
    <t>2.7.1.4</t>
  </si>
  <si>
    <t>2.7.1.6</t>
  </si>
  <si>
    <t>2.9.1</t>
  </si>
  <si>
    <t>2.9.2</t>
  </si>
  <si>
    <t>2.9.3</t>
  </si>
  <si>
    <t>3.7.1</t>
  </si>
  <si>
    <t>3.7.2</t>
  </si>
  <si>
    <t>3.7.3</t>
  </si>
  <si>
    <t>3.7.4</t>
  </si>
  <si>
    <t>6.2.2</t>
  </si>
  <si>
    <t>8.3.1</t>
  </si>
  <si>
    <t>8.3.2</t>
  </si>
  <si>
    <t>8.3.3</t>
  </si>
  <si>
    <t xml:space="preserve">Case Description
</t>
  </si>
  <si>
    <t xml:space="preserve">The OAPI program performs MO31 order placement actions and trade executions on any VCM-applicable contracts according to the below steps:
1. perform trade execution with traded price at 20,000
2. 3 minutes after step 1, perform trade execution with traded price at 20,500
3. 2 minutes after step 2, place a bid order with price at 21,001 for 1 lot
4. 1 minute after step 3, place an ask order with price at 21,001 for 1 lot
</t>
  </si>
  <si>
    <t>For the ask order, identify the Transaction Status (i.e. txstat) = 17; Text Description = “Circuit breaker started, no part of the order placed in the Order book and no part closed”</t>
  </si>
  <si>
    <t>For the ask order, identify the BO5 Broadcast’s “change_reason_c” = 1; Text Description = “Order deleted”. The ask order is no longer a valid order with the Exchange.</t>
  </si>
  <si>
    <t>For the bid order, identify the BO5 Broadcast’s “change_reason_c” = 15; Text Description = “Order deleted due to changed price limits; Order deleted due to new price limits and the order premium is outside the new limits”. The bid order is no longer a valid order with the Exchange.</t>
  </si>
  <si>
    <t>Upon triggering of the VCM Cooling-Off Period, identify the details of BI81 Broadcast: series, triggering time, reference price, upper price limit, lower price limit and end time</t>
  </si>
  <si>
    <t xml:space="preserve">During the VCM Cooling-Off Period, perform order placement actions and trade executions according to the below steps:
1. place a bid order with price at 21,000 for 1 lot (successful)
2. place an ask order with price at 21,000 for 1 lot (successful trade execution with traded price at 21,000)
3. place a bid order with price at 21,001 for 1 lot (transaction aborted; identify the Transaction Status (i.e. txstat) = -420131; Text Description = “The premium is outside the allowed price limits for this instrument”
</t>
  </si>
  <si>
    <t xml:space="preserve">After the VCM Cooling-Off Period, perform order placement actions and trade executions according to the below steps:
1. place a bid order with price at 20,500 for 1 lot (successful)
2. place an ask order with price at 20,500 for 1 lot (successful trade execution with traded price at 20,500)
</t>
  </si>
  <si>
    <t xml:space="preserve">The OAPI program performs MO31 order placement actions and trade executions on any VCM-applicable contracts according to the below steps:
1. perform trade execution with traded price at 20,000
2. 3 minutes after step 1, perform trade execution with traded price at 20,500
3. 2 minutes after step 2, place one ask order with price at 21,000 for 1 lot and one ask order with price at 21,001 for 1 lot
4. 1 minute after step 3, place a bid order with price at 21,001 for 2 lots
</t>
  </si>
  <si>
    <t>For the bid order, identify the Transaction Status (i.e. txstat) = 19; Text Description = “Circuit breaker started, the order partially closed and nothing placed in the Order book”</t>
  </si>
  <si>
    <t xml:space="preserve">The OAPI program performs MO31 order placement actions and trade executions on any VCM-applicable contracts according to the below steps:
1. perform trade execution on both near month and far month contracts with traded price at 20,000
2. 3 minutes after step 1, perform trade execution on both near month and far month contracts with traded price at 20,500
3. 2 minutes after step 2, place a bid order on the near month contract with price at 21,000 for 1 lot and an ask order on the far month contract with price at 21,001 for 1 lot
4. 1 minute after step 3, place a bid order on the Combo contract with price at 1 for 1 lot
</t>
  </si>
  <si>
    <t>B1</t>
  </si>
  <si>
    <t>A8</t>
  </si>
  <si>
    <t>A1</t>
  </si>
  <si>
    <t>A2</t>
  </si>
  <si>
    <t>A3</t>
  </si>
  <si>
    <t>A4</t>
  </si>
  <si>
    <t>A5</t>
  </si>
  <si>
    <t>A6</t>
  </si>
  <si>
    <t>A7</t>
  </si>
  <si>
    <t>A9</t>
  </si>
  <si>
    <t>A10</t>
  </si>
  <si>
    <t>For the Combo bid order, identify the Transaction Status (i.e. txstat) = 20; Text Description = “The whole order was stored in the order book”. There is a BO5 Broadcast for the Combo bid order.</t>
  </si>
  <si>
    <t xml:space="preserve">The OAPI program performs MO31 order placement actions and trade executions on any VCM-applicable contracts according to the below steps:
1. perform trade execution on both near month and far month contracts with traded price at 20,000
2. 3 minutes after step 1, perform trade execution on both near month and far month contracts with traded price at 20,500
3. 2 minutes after step 2, for the near month contract, place one bid order with price at 21,000 for 2 lot
4. Right after step 3, for the far month contract, place one ask order with price at 21,000 for 1 lot and one ask order with price at 21,001 for 1 lot
5. 1 minute after step 4, place a bid order on the Combo contract with price at 1 for 2 lots
</t>
  </si>
  <si>
    <t>For the Combo bid order, identify the Transaction Status (i.e. txstat) = 22; Text Description = “The order was partially stored in the order book and partially closed”</t>
  </si>
  <si>
    <t>B2</t>
  </si>
  <si>
    <t>B3</t>
  </si>
  <si>
    <t>B4</t>
  </si>
  <si>
    <t>B5</t>
  </si>
  <si>
    <t xml:space="preserve">The OAPI program performs MO37 quote placement actions and trade executions on any VCM-applicable contracts according to the below steps:
1. perform trade execution with traded price at 20,000
2. 3 minutes after step 1, perform trade execution with traded price at 20,500
3. 2 minutes after step 2, place a pair of quote at 21,001-21,002 for 1 lot
4. 1 minute after step 3, place a pair of quote at 21,003-21,004 for 1 lot
</t>
  </si>
  <si>
    <t>C1</t>
  </si>
  <si>
    <t>After step 4, identify the Transaction Status (i.e. txstat) = 516; Text Description = “Circuit Breaker has started for the Bid order”; while txstat = 4 and txstat = 512 are ask side quote and bid side quote respectively.</t>
  </si>
  <si>
    <t>C2</t>
  </si>
  <si>
    <t>For the bid side quote with price at 21,003, identify the BO5 Broadcast’s “change_reason_c” = 1; Text Description = “Order deleted”. The bid quote is no longer a valid quote with the Exchange while the ask quote at 21,004 is still a valid quote with the Exchange.</t>
  </si>
  <si>
    <t>C3</t>
  </si>
  <si>
    <t>For the bid side quote with price at 21,001, identify the BO5 Broadcast’s “change_reason_c” = 15; Text Description = “Order deleted due to changed price limits; Order deleted due to new price limits and the order premium is outside the new limits”. The bid quote is no longer a valid quote with the Exchange while the ask quote at 21,002 is still a valid quote with the Exchange.</t>
  </si>
  <si>
    <t xml:space="preserve">During the VCM Cooling-Off Period, perform quote placement actions and trade executions according to the below steps:
1. place a pair of quote at 20,999-21,000 for 1 lot (successful)
2. place a pair of quote at 21,000-21,001 for 1 lot (successful trade execution with traded price at 21,000)
3. place a pair of quote at 21,001-21,002 for 1 lot (transaction aborted; identify the Transaction Status (i.e. txstat) = -420131; Text Description = “The premium is outside the allowed price limits for this instrument”; both sides could not be placed) 
</t>
  </si>
  <si>
    <t>C4</t>
  </si>
  <si>
    <t>C5</t>
  </si>
  <si>
    <t>C6</t>
  </si>
  <si>
    <t xml:space="preserve">After the VCM Cooling-Off Period, perform quote placement actions and trade executions according to the below steps:
1. cancel all outstanding quotes
2. place a pair of quote at 20,500-20,501 for 1 lot (successful)
3. place a pair of quote at 20,501-20,502 for 1 lot (successful trade execution with traded price at 20,501)
</t>
  </si>
  <si>
    <t xml:space="preserve">The OAPI program performs MO37 quote placement actions and trade executions on any VCM-applicable contracts according to the below steps:
1. perform trade execution with traded price at 20,000
2. 3 minutes after step 1, perform trade execution with traded price at 20,500
3. 2 minutes after step 2, place a pair of quote at 21,001-21,002 for 1 lot
4. 1 minute after step 3, place a pair of quote at 21,000-21,001 for 1 lot
</t>
  </si>
  <si>
    <t>After step 4, identify the Transaction Status (i.e. txstat) = 144; Text Description = “Circuit Breaker has started for the Ask order”; while txstat = 16 and txstat = 128 are ask side quote and bid side quote respectively.</t>
  </si>
  <si>
    <t>For the ask side quote with price at 21,001, identify the BO5 Broadcast’s “change_reason_c” = 1; Text Description = “Order deleted”. The ask quote is no longer a valid quote with the Exchange while the bid quote at 21,000 is still a valid quote with the Exchange.</t>
  </si>
  <si>
    <t>C7</t>
  </si>
  <si>
    <t>C8</t>
  </si>
  <si>
    <t>C9</t>
  </si>
  <si>
    <t>C10</t>
  </si>
  <si>
    <t xml:space="preserve">For the bid side quote with price at 21,001, identify the BO5 Broadcast’s “change_reason_c” = 15; Text Description = “Order deleted due to changed price limits; Order deleted due to new price limits and the order premium is outside the new limits”. The bid quote is no longer a valid quote with the Exchange while the ask quote at 21,002 is still a valid quote with the Exchange. </t>
  </si>
  <si>
    <t xml:space="preserve">The OAPI program performs MO37 quote placement actions and trade executions on any VCM-applicable contracts according to the below steps:
1. perform trade execution with traded price at 20,000
2. 3 minutes after step 1, perform trade execution with traded price at 20,500
3. 2 minutes after step 2, place a pair of quote at 20,998-21,000 for 1 lot
4. Right after step 3, place a pair of quote at 20,999-21,001 for 1 lot
5. 1 minute after step 4, place a pair of quote at 21,001-21,002 for 2 lots
</t>
  </si>
  <si>
    <t>After step 5, identify the Transaction Status (i.e. txstat) = 100; Text Description = “the Bid order partially closed and nothing placed in the Order book”; while txstat = 4 and txstat = 96 are ask side quote and bid side quote respectively.</t>
  </si>
  <si>
    <t>For the bid side quote with price at 21,001, identify the BO5 Broadcast’s “change_reason_c” = 3 and 1; Text Description = “Deal” and “Order deleted” respectively. The bid quote is no longer a valid quote with the Exchange while the ask quote at 21,002 is still a valid quote with the Exchange.</t>
  </si>
  <si>
    <t xml:space="preserve">The OAPI program performs MO37 quote placement actions and trade executions on any VCM-applicable contracts according to the below steps:
1. perform trade execution with traded price at 20,000
2. 3 minutes after step 1, perform trade execution with traded price at 19,500
3. 2 minutes after step 2, place a pair of quote at 19,000-19,002 for 1 lot
4. Right after step 3, place a pair of quote at 18,999-19,001 for 1 lot
5. 1 minute after step 4, place a pair of quote at 18,997-18,999 for 2 lots
</t>
  </si>
  <si>
    <t>C11</t>
  </si>
  <si>
    <t>C12</t>
  </si>
  <si>
    <t>C13</t>
  </si>
  <si>
    <t>C14</t>
  </si>
  <si>
    <t>C15</t>
  </si>
  <si>
    <t xml:space="preserve">After step 5, identify the Transaction Status (i.e. txstat) = 131; Text Description = “the Ask order partially closed and nothing placed in the Order book”; while txstat = 3 and txstat = 128 are ask side quote and bid side quote respectively. </t>
  </si>
  <si>
    <t>C16</t>
  </si>
  <si>
    <t>C17</t>
  </si>
  <si>
    <t>D1</t>
  </si>
  <si>
    <t>After step 4, identify the Transaction Status (i.e. txstat) = 132; Text Description = “The whole Bid order placed in the Order book”; while txstat = 4 and txstat = 128 are ask side quote and bid side quote respectively.</t>
  </si>
  <si>
    <t xml:space="preserve">The OAPI program performs MO37 quote placement actions and trade executions on any VCM-applicable contracts according to the below steps:
1. perform trade execution on both near month and far month contracts with traded price at 20,000
2. 3 minutes after step 1, perform trade execution on both near month and far month contracts with traded price at 20,500
3. 2 minutes after step 2, place a pair of quote on the near month contract at 21,000-21,001 for 1 lot and a pair of quote on the far month contract at 21,003-21,004 for 1 lot
4. 1 minute after step 3, place a pair of quote on the Combo contract at 1-2 for 1 lot
</t>
  </si>
  <si>
    <t>After step 4, identify the Transaction Status (i.e. txstat) = 132; Text Description = “The whole Ask order placed in the Order book”; while txstat = 4 and txstat = 128 are ask side quote and bid side quote respectively.</t>
  </si>
  <si>
    <t xml:space="preserve">The OAPI program performs MO37 quote placement actions and trade executions on any VCM-applicable contracts according to the below steps:
1. perform trade execution on both near month and far month contracts with traded price at 20,000
2. 3 minutes after step 1, perform trade execution on both near month and far month contracts with traded price at 19,500
3. 2 minutes after step 2, place two pairs of quote on the near month contract at 18,999-19,001 for 1 lot and 19,000-19,002 for 1 lot
4. Right after step 3, place two pairs of quote on the far month contract at 18,999-19,001 for 1 lot and 19,000-19,002 for 1 lot
5. 1 minute after step 4, place a pair of quote on the Combo contract at 3-4 for 2 lots
</t>
  </si>
  <si>
    <t>After step 5, identify the Transaction Status (i.e. txstat) = 196; Text Description = “The Bid order partially placed in the Order book and partially closed”; while txstat = 4 and txstat = 192 are ask side quote and bid side quote respectively.</t>
  </si>
  <si>
    <t>For the Combo bid quote, identify 2 BO5 Broadcast, one of them with “change_reason_c” = 3; Text Description = “Deal”</t>
  </si>
  <si>
    <t xml:space="preserve">The OAPI program performs MO37 quote placement actions and trade executions on any VCM-applicable contracts according to the below steps:
1. perform trade execution on both near month and far month contracts with traded price at 20,000
2. 3 minutes after step 1, perform trade execution on both near month and far month contracts with traded price at 19,500
3. 2 minutes after step 2, place two pairs of quote on the near month contract at 18,999-19,001 for 1 lot and 18,998-19,000 for 1 lot
4. Right after step 3, place two pairs of quote on the far month contract at 18,999-19,001 for 1 lot and 19,000-19,002 for 1 lot
5. 1 minute after step 4, place a pair of quote on the Combo contract at (-3)-(-2) for 2 lots
</t>
  </si>
  <si>
    <t>After step 5, identify the Transaction Status (i.e. txstat) = 134; Text Description = “The Ask order partially placed in the Order book and partially closed”; while txstat = 6 and txstat = 128 are ask side quote and bid side quote respectively.</t>
  </si>
  <si>
    <t>D2</t>
  </si>
  <si>
    <t>D3</t>
  </si>
  <si>
    <t>D4</t>
  </si>
  <si>
    <t>D5</t>
  </si>
  <si>
    <t>D6</t>
  </si>
  <si>
    <t>D7</t>
  </si>
  <si>
    <t>D8</t>
  </si>
  <si>
    <t>D9</t>
  </si>
  <si>
    <t>D10</t>
  </si>
  <si>
    <t>E1</t>
  </si>
  <si>
    <t xml:space="preserve">The OAPI program performs MO93 quote placement actions and trade executions on any VCM-applicable contracts according to the below steps:
1. perform trade execution with traded price at 20,000
2. 3 minutes after step 1, perform trade execution with traded price at 20,500
3. 2 minutes after step 2, place an bid order at 21,001 for 1 lot
4. 1 minute after step 3, place a pair of quote at 21,000-21,001 for 1 lot
</t>
  </si>
  <si>
    <t>After step 4, identify the Transaction Status (i.e. txstat) = 1</t>
  </si>
  <si>
    <t>For the bid  order with price at 21,001, identify the BO5 Broadcast’s “change_reason_c” = 15; Text Description = “Order deleted due to changed price limits; Order deleted due to new price limits and the order premium is outside the new limits”. The bid order is no longer a valid quote with the Exchange.</t>
  </si>
  <si>
    <t xml:space="preserve">During the VCM Cooling-Off Period, perform quote placement actions and trade executions according to the below steps:
1. Cancel all quotes
2. Place an ask order at 21,000
3. place a pair of quote at 21,000-21,001 for 1 lot (successful trade execution with traded price at 21,000)
4. place a pair of quote at 21,001-21,002 for 1 lot (transaction aborted; identify the Transaction Status (i.e. txstat) = -420131; Text Description = “The premium is outside the allowed price limits for this instrument”; both sides could not be placed)
</t>
  </si>
  <si>
    <t xml:space="preserve">After the VCM Cooling-Off Period, perform quote placement actions and trade executions according to the below steps:
1. cancel all outstanding quotes
2. place an ask order at 20,500 for 1 lot (successful)
3. place a pair of quote at 20,500-20,501 for 1 lot (successful trade execution with traded price at 20,500)
</t>
  </si>
  <si>
    <t xml:space="preserve">The OAPI program performs MO93 quote placement actions and trade executions on any VCM-applicable contracts according to the below steps:
1. perform trade execution with traded price at 20,000
2. 3 minutes after step 1, perform trade execution with traded price at 20,500
3. 2 minutes after step 2, place a pair of quote of 21,001 – 21,002 for 1 lot
4. 1 minute after step 3, place a bid order at 21,002 for 1 lot
</t>
  </si>
  <si>
    <t xml:space="preserve">The OAPI program performs MO93 quote placement actions and trade executions on any VCM-applicable contracts according to the below steps:
1. perform trade execution with traded price at 20,000
2. 3 minutes after step 1, perform trade execution with traded price at 20,500
3. 2 minutes after step 2, place two ask order, one at 21,000 for 1 lot and one at 21,001 for 1 lot
4. 1 minute after step 4, place a pair of quote at 21,001-21,002 for 2 lots
</t>
  </si>
  <si>
    <t>E2</t>
  </si>
  <si>
    <t>E3</t>
  </si>
  <si>
    <t>E4</t>
  </si>
  <si>
    <t>E5</t>
  </si>
  <si>
    <t>E6</t>
  </si>
  <si>
    <t>E7</t>
  </si>
  <si>
    <t>E8</t>
  </si>
  <si>
    <t>E9</t>
  </si>
  <si>
    <t>E10</t>
  </si>
  <si>
    <t>For the bid side quote with price at 21,001, identify 2 BO5 Broadcast, one of them with “change_reason_c” = 3 and 1; Text Description = “Deal” and “Order deleted” respectively. The bid quote is no longer a valid quote with the Exchange while the ask quote at 21,002 is still a valid quote with the Exchange.</t>
  </si>
  <si>
    <t xml:space="preserve">The OAPI program performs MO93 quote placement actions and trade executions on any VCM-applicable contracts according to the below steps:
1. perform trade execution with traded price at 20,000
2. 3 minutes after step 1, perform trade execution with traded price at 19,500
3. 2 minutes after step 2, place two bid order, one at 19,000 for 1 lot and one at 18,999 for 1 lot
4. 1 minute after step 4, place a pair of quote at 18,997-18,999 for 2 lots
</t>
  </si>
  <si>
    <t>E11</t>
  </si>
  <si>
    <t>E12</t>
  </si>
  <si>
    <t>E13</t>
  </si>
  <si>
    <t>E14</t>
  </si>
  <si>
    <t>E15</t>
  </si>
  <si>
    <t xml:space="preserve">The OAPI program performs MO96 quote placement actions and trade executions on any VCM-applicable contracts according to the below steps:
1. perform trade execution with traded price at 20,000
2. 3 minutes after step 1, perform trade execution with traded price at 20,500
3. 2 minutes after step 2, place an bid order at 21,001 for 1 lot
4. 1 minute after step 3, place a pair of quote at 21,000-21,001 for 1 lot
</t>
  </si>
  <si>
    <t>F1</t>
  </si>
  <si>
    <t xml:space="preserve">The OAPI program performs MO96 quote placement actions and trade executions on any VCM-applicable contracts according to the below steps:
1. perform trade execution with traded price at 20,000
2. 3 minutes after step 1, perform trade execution with traded price at 20,500
3. 2 minutes after step 2, place a pair of quote of 21,001 – 21,002 for 1 lot
4. 1 minute after step 3, place a bid order at 21,002 for 1 lot
</t>
  </si>
  <si>
    <t xml:space="preserve">The OAPI program performs MO96 quote placement actions and trade executions on any VCM-applicable contracts according to the below steps:
1. perform trade execution with traded price at 20,000
2. 3 minutes after step 1, perform trade execution with traded price at 20,500
3. 2 minutes after step 2, place two ask order, one at 21,000 for 1 lot and one at 21,001 for 1 lot
4. 1 minute after step 4, place a pair of quote at 21,001-21,002 for 2 lots
</t>
  </si>
  <si>
    <t xml:space="preserve">The OAPI program performs MO96 quote placement actions and trade executions on any VCM-applicable contracts according to the below steps:
1. perform trade execution with traded price at 20,000
2. 3 minutes after step 1, perform trade execution with traded price at 19,500
3. 2 minutes after step 2, place two bid order, one at 19,000 for 1 lot and one at 18,999 for 1 lot
4. 1 minute after step 4, place a pair of quote at 18,997-18,999 for 2 lots
</t>
  </si>
  <si>
    <t xml:space="preserve">Perform order placement actions and trade executions on any VCM-applicable contracts according to the below steps:
1. perform trade execution with traded price at 20,000
2. 3 minutes after step 1, perform trade execution with traded price at 20,500
3. 2 minutes after step 2, place a bid order with price at 21,001 for 1 lot
4. 1 minute after step 3, place an ask order with price at 21,001 for 1 lot
</t>
  </si>
  <si>
    <t>G1</t>
  </si>
  <si>
    <t>F2</t>
  </si>
  <si>
    <t>F3</t>
  </si>
  <si>
    <t>F4</t>
  </si>
  <si>
    <t>F5</t>
  </si>
  <si>
    <t>F6</t>
  </si>
  <si>
    <t>F7</t>
  </si>
  <si>
    <t>F8</t>
  </si>
  <si>
    <t>F9</t>
  </si>
  <si>
    <t>F10</t>
  </si>
  <si>
    <t>F11</t>
  </si>
  <si>
    <t>F12</t>
  </si>
  <si>
    <t>F13</t>
  </si>
  <si>
    <t>F14</t>
  </si>
  <si>
    <t>F15</t>
  </si>
  <si>
    <t>Upon triggering of the VCM Cooling-Off Period, identify the details of BI41 Broadcast: “series_t”, “state_number_n” and “state_level_e”</t>
  </si>
  <si>
    <t xml:space="preserve">During the VCM Cooling-Off Period, perform order placement actions and trade executions according to the below steps:
1. place a bid order with price at 21,000 for 1 lot (successful)
2. place an ask order with price at 21,000 for 1 lot (successful trade execution with traded price at 21,000)
The OAPI program is able to receive the Broadcasts from the corresponding order placement actions and trade executions
</t>
  </si>
  <si>
    <t>At the end of VCM Cooling-Off Period, identify the details of BI41 Broadcast: “series_t”, “state_number_n” and “state_level_e”</t>
  </si>
  <si>
    <t>G2</t>
  </si>
  <si>
    <t>G3</t>
  </si>
  <si>
    <t>G4</t>
  </si>
  <si>
    <t>G5</t>
  </si>
  <si>
    <t>G6</t>
  </si>
  <si>
    <t xml:space="preserve">The OAPI program perform MO31 order placement, MO33 order modification actions and trade executions on any VCM-applicable contracts according to the below steps:
1. perform trade execution with traded price at 20,000
2. 3 minutes after step 1, perform trade execution with traded price at 20,500
3. 2 minutes after step 2, place a bid order with price at 21,001 for 1 lot
4. 1 minute after step 3, place an ask order with price at 21,002 for 1 lot
5. Right after step 4, perform MO33 to modify the price to 21,001
</t>
  </si>
  <si>
    <t>H1</t>
  </si>
  <si>
    <t>For the ask order, identify the Transaction Status (i.e. txstat) = 1</t>
  </si>
  <si>
    <t xml:space="preserve">During the VCM Cooling-Off Period, perform order placement, order modification actions and trade executions according to the below steps:
1. place a bid order with price at 21,000 for 1 lot (successful)
2. place an ask order with price at 21,001 for 1 lot (successful)
3. Right after step 2, perform MO33 to modify the price to 21,000 (successful trade execution with traded price at 21,000)
4. place a bid order with price at 21,000 for 1 lot (successful)
5. Right after step 4, perform MO33 to modify the price to 21,001 (transaction aborted; identify the Transaction Status (i.e. txstat) = -420131; Text Description = “The premium is outside the allowed price limits for this instrument”)
</t>
  </si>
  <si>
    <t xml:space="preserve">After the VCM Cooling-Off Period, perform order placement, order modification actions and trade executions according to the below steps:
1. place an ask order with price at 20,500 for 1 lot (successful)
2. place a bid order with price at 20,499 for 1 lot (successful)
3. Right after step 2, perform MO33 to modify the price to 20,500 (successful trade execution with traded price at 20,500)
</t>
  </si>
  <si>
    <t xml:space="preserve">The OAPI program perform MO31 order placement, MO33 order modification actions and trade executions on any VCM-applicable contracts according to the below steps:
1. perform trade execution with traded price at 20,000
2. 3 minutes after step 1, perform trade execution with traded price at 19,500
3. 2 minutes after step 2, place a bid order with price at 18,999 for 1 lot and one bid order with price at 19,000 for 1 lot
4. 1 minute after step 3, place an ask order with price at 19,001 for 2 lots
5. Right after step 4, perform MO33 to modify the price to 18,999
</t>
  </si>
  <si>
    <t>For the ask order, identify the Transaction Status (i.e. txstat) = 2</t>
  </si>
  <si>
    <t>H2</t>
  </si>
  <si>
    <t>H3</t>
  </si>
  <si>
    <t>H4</t>
  </si>
  <si>
    <t>H5</t>
  </si>
  <si>
    <t>H6</t>
  </si>
  <si>
    <t>H7</t>
  </si>
  <si>
    <t>H8</t>
  </si>
  <si>
    <t>H9</t>
  </si>
  <si>
    <t>H10</t>
  </si>
  <si>
    <t xml:space="preserve">The OAPI program perform MO31 order placement, MO33 order modification actions and trade executions on any VCM-applicable contracts according to the below steps:
1. perform trade execution on both near month and far month contracts with traded price at 20,000
2. 3 minutes after step 1, perform trade execution on both near month and far month contracts with traded price at 20,500
3. 2 minutes after step 2, place a bid order on the near month contract with price at 21,000 for 1 lot and an ask order on the far month contract with price at 21,001 for 1 lot
4. 1 minute after step 3, place a bid order on the Combo contract with price at 0 for 1 lot
5. Right after step 4, perform MO33  to modify the price to 1
</t>
  </si>
  <si>
    <t>I1</t>
  </si>
  <si>
    <t>For the Combo bid order, identify the Transaction Status (i.e. txstat) = 1. There is a BO5 Broadcast for the Combo bid order.</t>
  </si>
  <si>
    <t>For the Combo bid order, identify the Transaction Status (i.e. txstat) = 2</t>
  </si>
  <si>
    <t>I2</t>
  </si>
  <si>
    <t>I3</t>
  </si>
  <si>
    <t>I4</t>
  </si>
  <si>
    <t>I5</t>
  </si>
  <si>
    <t xml:space="preserve">The OAPI program perform MO31 order placement, MO33 order modification actions and trade executions on any VCM-applicable contracts according to the below steps:
1. perform trade execution on both near month and far month contracts with traded price at 20,000
2. 3 minutes after step 1, perform trade execution on both near month and far month contracts with traded price at 20,500
3. 2 minutes after step 2, for the near month contract, place one bid order with price at at 21,000 for 2 lot
4. Right after step 3, for the far month contract, place one ask order with price at 21,000 for 1 lot and one ask order with price at 21,001 for 1 lot
5. 1 minute after step 4, place a bid order on the Combo contract with price at -1 for 2 lots
6. Right after step 5, perform MO33 to modify the price to 1
</t>
  </si>
  <si>
    <t>A.MO31 on Instrument Series</t>
  </si>
  <si>
    <t>B.MO31 on Combination Series</t>
  </si>
  <si>
    <t>C.MO37 on Instrument Series</t>
  </si>
  <si>
    <t>D.MO37 on Combination Series</t>
  </si>
  <si>
    <t>E.MO93 on Instrument Series</t>
  </si>
  <si>
    <t>F.MO96 on Instrument Series</t>
  </si>
  <si>
    <t>G.Price Feed on Instrument Series (Exchange will assist in order execution level for non-trading program on request basis)</t>
  </si>
  <si>
    <t>H.MO33 on Instrument Series</t>
  </si>
  <si>
    <t>H.MO33 on Combination Series</t>
  </si>
  <si>
    <t>The program can still connect to the system after 15 minutes of no action (i.e. no order or query activities)</t>
  </si>
  <si>
    <t>The program has subscribed BI9 broadcast and polls it in regular manner</t>
  </si>
  <si>
    <t>The program will prevent re-login into HKATS for 10 consecutive login failure attempts</t>
  </si>
  <si>
    <t>The program will make re-login attempt only after 1 minute</t>
  </si>
  <si>
    <t>The program will wait for at least 1 second after login before initiating the first transaction or query</t>
  </si>
  <si>
    <t>Load test on series update – Exchange suspends or resumes 10 stocks underlying and the login account must not be disconnected / heartbeat automatically within 5 minutes.</t>
  </si>
  <si>
    <t>When Exchange suspends or resumes 10 stocks underlying in item 1.3.6, the login account without Stock Options trading rights must not be disconnected / heartbeat automatically within 5 minutes.</t>
  </si>
  <si>
    <t>The program has polling interval at most 250 milliseconds for any transactions which involve Read Events (Broadcast Messages)</t>
  </si>
  <si>
    <t>The program can get the message code and text description for any transactions which provide completion and/or transaction status</t>
  </si>
  <si>
    <t>The program will use omniapi_logout_ex to logout the testing account</t>
  </si>
  <si>
    <t>After login HKATS, check the market status of MHI market (e.g. PREOPEN, PREOPENALLOC) and write it down:</t>
  </si>
  <si>
    <t>Identify the change of “Instrument session state” on an instrument series and underlying which is not same as trading session state.</t>
  </si>
  <si>
    <t>Tester inputs order before the first trading date of a series will be rejected.</t>
  </si>
  <si>
    <t>Check a series with different last trading date and time, expiration date and effective expiration date. (e.g. HSI28000X5)</t>
  </si>
  <si>
    <t>Tester inputs orders/quotes on two contracts which one is going to be suspended (for program that will input orders/quotes)</t>
  </si>
  <si>
    <t>Exchange will suspend one of the contracts and tester should be able to identify which contract is suspended.</t>
  </si>
  <si>
    <t>Exchange will resume the suspended contract and tester should be able to identify which contract is resumed</t>
  </si>
  <si>
    <t>Exchange will suspend the product by underlying and all contracts based on this underlying will be suspended.</t>
  </si>
  <si>
    <t>Exchange will resume the product suspended in previous steps and tester should be able to identify the resumed contracts.</t>
  </si>
  <si>
    <t xml:space="preserve">Exchange will suspend and lock the product by underlying and all contracts based on this underlying will be suspended. Tester should be able to identify the locked Underlying.
</t>
  </si>
  <si>
    <t xml:space="preserve">All orders/quotes input on the contract that belongs to the suspended and locked Underlying will be rejected.
</t>
  </si>
  <si>
    <t xml:space="preserve">Tester can place and execute orders in products other than HKD, e.g. GLD and CNY futures.
</t>
  </si>
  <si>
    <t>Tester can identify the tick size of an instrument class (via the field “dec_in_premium_n” field in DQ122)</t>
  </si>
  <si>
    <t>Tester can identify the decimal place in the strike price of an instrument class (via the field “dec_in_strike_price_n” field in DQ122)</t>
  </si>
  <si>
    <t xml:space="preserve">Tester can place orders into the instrument class with different tick size and decimal place and confirm the order details which include the series strike price and order price.
</t>
  </si>
  <si>
    <t xml:space="preserve">The setting for Compression between OAPI Client and OMNet Gateway should be “ANY”:
- omniapi_set_option_ex(…, OMNIAPI_OPT_COMPRESS, OMNIAPI_OPVAL_ANY ) ;
</t>
  </si>
  <si>
    <t>1.12.5.2</t>
  </si>
  <si>
    <t>1.12.5.3</t>
  </si>
  <si>
    <t>1.12.5.4</t>
  </si>
  <si>
    <t>1.12.5.5</t>
  </si>
  <si>
    <t>The OAPI program performs MO31 order placement actions and trade executions on any VCM-applicable contracts.
Upon triggering of the VCM Cooling-Off Period, identify the details of BI81 Broadcast</t>
  </si>
  <si>
    <t>1.13.1</t>
  </si>
  <si>
    <t>1.13.2</t>
  </si>
  <si>
    <t xml:space="preserve">The OAPI program performs MO37 quote placement actions and trade executions on any VCM-applicable contracts. (only if the system supports MO37)
Upon triggering of the VCM Cooling-Off Period, identify the details of BI81 Broadcast
</t>
  </si>
  <si>
    <t>1.13.3</t>
  </si>
  <si>
    <t>The OAPI program performs MO93 quote placement actions and trade executions on any VCM-applicable contracts. (only if the system supports MO93)
Upon triggering of the VCM Cooling-Off Period, identify the details of BI81 Broadcast</t>
  </si>
  <si>
    <t>1.13.4</t>
  </si>
  <si>
    <t>The OAPI program performs MO96 quote placement actions and trade executions on any VCM-applicable contracts. (only if the system supports MO96)
Upon triggering of the VCM Cooling-Off Period, identify the details of BI81 Broadcast</t>
  </si>
  <si>
    <t>1.13.5</t>
  </si>
  <si>
    <t xml:space="preserve">Confirmation on own executed trades with the following information by both BO5 &amp; BD6
Execute a trades and use BO5 and BD6 to check the trade number
(on BD6 only), instrument series, price, quantity, order number and match ID for their executed trades under username level (preferable under customer level)
</t>
  </si>
  <si>
    <t xml:space="preserve">Price Deviation
Tester sets a limit on Price (e.g. compare to last traded price or the bid /ask price) in any instrument series. Then the tester places 2 orders which are higher and lower than the limit in the instrument series respectively. The tester cannot input any order with price outside the price limit
</t>
  </si>
  <si>
    <t>2.5.1</t>
  </si>
  <si>
    <t>Handle BO5 broadcast after Mass Order Cancellation Function in PTRM system</t>
  </si>
  <si>
    <t>2.5.3</t>
  </si>
  <si>
    <t>Give Up (to CCCC) and take up Auction Order</t>
  </si>
  <si>
    <t>Give Up (to CCCC) and take up Limit Order</t>
  </si>
  <si>
    <t>Split Trade</t>
  </si>
  <si>
    <t>Change Free text</t>
  </si>
  <si>
    <t>Change account</t>
  </si>
  <si>
    <t>Solely trade rectification</t>
  </si>
  <si>
    <t>Give Up to CCCC</t>
  </si>
  <si>
    <t>Take Up</t>
  </si>
  <si>
    <t>Average Price Trade</t>
  </si>
  <si>
    <t>Transfer trade from DA(Default)Account</t>
  </si>
  <si>
    <t>Cancellation of trade</t>
  </si>
  <si>
    <t>Position netting</t>
  </si>
  <si>
    <t>Position transfer</t>
  </si>
  <si>
    <t>Enter orders in T session</t>
  </si>
  <si>
    <t>Execute the orders in T session and use BD6 to confirm the clearing date of the trades</t>
  </si>
  <si>
    <t xml:space="preserve">Trading State changes to AHT_INACT_T_ORDER, tester should be able to identify which orders are active and which orders have been inactivated by system.
</t>
  </si>
  <si>
    <t>Trading State changes to AHT_OPEN_PL State, tester has to enter specific orders, execute orders and confirm the trade details.</t>
  </si>
  <si>
    <t>2.7.1.5</t>
  </si>
  <si>
    <t>After mid-night, the program can enter orders, execute orders and confirm the trade details.</t>
  </si>
  <si>
    <t>Orders and Trades Confirmation (CQ68, MQ8, CQ10) in next business day (T+1 day)</t>
  </si>
  <si>
    <t>2.7.2</t>
  </si>
  <si>
    <t>On the next business day, tester logins and can identify the outstanding orders.</t>
  </si>
  <si>
    <t>Program can confirm the details of those trades which are executed in AHT session of the previous business day.</t>
  </si>
  <si>
    <t>Handling last trading time (LTT) during in After-Hours Trading (AHT)</t>
  </si>
  <si>
    <t>Trade execution in the expiring spot series with last trading time (LTT) during AHT session, e.g., LME mini futures</t>
  </si>
  <si>
    <t>2.8.1</t>
  </si>
  <si>
    <t xml:space="preserve">Order actions in the expiring spot series with last trading time (LTT) during AHT session, e.g., LME mini futures
(* order change only applicable for system support MO33)
</t>
  </si>
  <si>
    <t>2.8.2</t>
  </si>
  <si>
    <t>Verification of ‘End of Trading’ flag (optional)</t>
  </si>
  <si>
    <t>2.8.3</t>
  </si>
  <si>
    <t>Trading Halt Mechanism (THM) in After-Hours Trading (AHT)</t>
  </si>
  <si>
    <t xml:space="preserve">Enter orders in T session on THM option contracts of two different option classes.
</t>
  </si>
  <si>
    <t>Trading State changes to AHT_OPEN_PL State, Exchange triggers “HALT” ISS on all option series from one of the THM option classes. All orders of the halted THM option contracts will remain but will not be matched.
Tester can identify the halted option class and contracts via BI41. The login account(s) should not be disconnected/having missing Heartbeat.</t>
  </si>
  <si>
    <t>Tester can delete the orders during trading halt; also, tester can modify information in Cust and/or Info field, change the duration of validity and decrease the quantity of the orders during trading halt.</t>
  </si>
  <si>
    <t>On the next business day, tester can enter orders in T session on option contracts under TMH on the previous business day.</t>
  </si>
  <si>
    <t>Identify the details of quote request for instrument series and TMC series</t>
  </si>
  <si>
    <t xml:space="preserve">After the Trading State changed to AHT_INACT_T_ORDER
</t>
  </si>
  <si>
    <t xml:space="preserve">Tester uses MO31 transaction to input rest of day order with valid account type for existing instrument series and TMC series in different partitions (e.g. HSI Futures and Stock Options) and confirm the 16-digit hexadecimal order number after placing the orders. For TMC series, tester needs to input three orders with positive, zero and negative price respectively
</t>
  </si>
  <si>
    <t>Tester uses MO4 to cancel the inputted orders on instrument series &amp; TMC series</t>
  </si>
  <si>
    <t xml:space="preserve">Handling real-time addition of instrument series and TMC series
4.3.1 Placement of MO31 rest of day limit order
4.3.2 Detailed retrieval of executed order by BO5 and BD6
</t>
  </si>
  <si>
    <t>decrease limit price (may lose order priority)</t>
  </si>
  <si>
    <t>increase limit price (may lose order priority)</t>
  </si>
  <si>
    <t xml:space="preserve">Tester is able to identify the TMC and leg details
</t>
  </si>
  <si>
    <t xml:space="preserve">Tester uses DC3 to add TMC series without order or quote will be rejected by the OAPI program
</t>
  </si>
  <si>
    <t xml:space="preserve">Tester uses DC3 without pricing method specified should be rejected.
</t>
  </si>
  <si>
    <t xml:space="preserve">Good Till Date Order
</t>
  </si>
  <si>
    <t xml:space="preserve">Good Till Cancel Order
</t>
  </si>
  <si>
    <t xml:space="preserve">Execution with FAK order
</t>
  </si>
  <si>
    <t>Execution with FOK order</t>
  </si>
  <si>
    <t>Give-up Order</t>
  </si>
  <si>
    <t>Order Position (open/close)</t>
  </si>
  <si>
    <t>T2 – Combo Trade Report (MO77)
– Please refer to Section 4.3 and 4.4 in the “Highlight of Changes of OAPI Client Application Development in Genium” for more info on Partition Dependence of MO77</t>
  </si>
  <si>
    <t>T4 – Interbank Trade Report (MO75)</t>
  </si>
  <si>
    <t>MO74 – Unmatched Own T4 Trade Report Deletion</t>
  </si>
  <si>
    <t>MQ80 – Query T4 Trade Report waiting for matching from counterpart</t>
  </si>
  <si>
    <t xml:space="preserve">Get other user order book changes under the same customer (BO5)
</t>
  </si>
  <si>
    <t>Tester can retrieve the parameters setting via query (DQ87)</t>
  </si>
  <si>
    <t>Order can be successfully issued during the “Quotation Frozen Time” period (optional for MM program that will use MO31 only)</t>
  </si>
  <si>
    <t xml:space="preserve">Reset the MMP setting (without changes the parameter) and issue quotes during the “Quotation Frozen Time” period.
</t>
  </si>
  <si>
    <t>After MMP is triggered in three classes, the program should be able to identify which underlying has MMP triggered and staying normal (handling of more than one MMP triggering).</t>
  </si>
  <si>
    <t>Tester can retrieve a list of non-trading days of DHT futures (Market Code:129 ; Commodity Code:6101) via DQ18 and DA18.</t>
  </si>
  <si>
    <t xml:space="preserve">Tester can identify the respective dates of non-trading days via date_non_trading_s field.
</t>
  </si>
  <si>
    <t>Tester can identify whether the respective dates are close for trading, settlement or clearing respectively.</t>
  </si>
  <si>
    <t>Tester place orders in products from both holiday market and non-holiday market. Orders for products in holiday market should be rejected.</t>
  </si>
  <si>
    <t xml:space="preserve">Tester can handle Trade Reports of Weekly Options. (only if system support MO75/MO76/MO77)
</t>
  </si>
  <si>
    <t>Tester can handle Quote Request of Weekly Options. (only if system support MO51)</t>
  </si>
  <si>
    <t>Tester uses DC3 with net_price pricing method to create a TMC series with Weekly Options and input order in that new TMC in same time (via MO31/MO37) (only if system support DC3)</t>
  </si>
  <si>
    <t>Windows (32-bit)</t>
  </si>
  <si>
    <t>The program name and version defined in appl_ident_s in omni_login_t structure) is equal to or less than 18 characters? (please fill in the identification below)</t>
    <phoneticPr fontId="2" type="noConversion"/>
  </si>
  <si>
    <t>Note:</t>
  </si>
  <si>
    <t>New Program</t>
  </si>
  <si>
    <t xml:space="preserve">Quantity Deviation
Tester sets a limit on Quantity for any instrument series. Then the tester places 2 orders which are higher and lower than the limit in the instrument series respectively. The tester cannot input any order with quantity greater than the limit
</t>
  </si>
  <si>
    <t xml:space="preserve">Cross Modification
</t>
  </si>
  <si>
    <t>Trading</t>
  </si>
  <si>
    <t>Trading &amp; Market Making</t>
  </si>
  <si>
    <t>Not Applicable</t>
  </si>
  <si>
    <t>Remarks</t>
  </si>
  <si>
    <t xml:space="preserve"> </t>
  </si>
  <si>
    <t xml:space="preserve">The program is using the Exchange-provided Library? </t>
  </si>
  <si>
    <r>
      <t xml:space="preserve">Information Service Vendor:
</t>
    </r>
    <r>
      <rPr>
        <i/>
        <sz val="11"/>
        <rFont val="Calibri"/>
        <family val="2"/>
        <scheme val="minor"/>
      </rPr>
      <t>(*If data source is from vendor please fill vendor name)</t>
    </r>
  </si>
  <si>
    <t>Existing Program</t>
  </si>
  <si>
    <t>Full VCM Test Cases are quired for new program ONLY - for existing program, test case 1.13.x in tab "Certification Test" will be enough to cover the VCM related test cases.</t>
  </si>
  <si>
    <t>Red Hat Enterprise Linux 7 (32-bit)</t>
  </si>
  <si>
    <t>Windows (64-bit)</t>
  </si>
  <si>
    <t>Red Hat Enterprise Linux 7 (64-bit)</t>
  </si>
  <si>
    <t>Orion Market Data Platform – Derivatives Market (OMD-D)</t>
  </si>
  <si>
    <t>The program can identify the expired logon and change the password successfully.</t>
  </si>
  <si>
    <t xml:space="preserve">HKATS Code of Exchange Parcitipant / Vendor  (e.g. ABC) : </t>
  </si>
  <si>
    <t>Name of OAPI Program :</t>
  </si>
  <si>
    <t>View Only</t>
  </si>
  <si>
    <t xml:space="preserve"> increase quantity (may lose order priority)</t>
  </si>
  <si>
    <t xml:space="preserve">Special Order Placement 
- Input and alteration of Auction Order
</t>
  </si>
  <si>
    <t>8. Trade Report
T1 – Internal Trade Report (MO76)</t>
  </si>
  <si>
    <t>Mandatory Functions for all types of program</t>
  </si>
  <si>
    <t>Connection Status</t>
  </si>
  <si>
    <t>1.8.3</t>
  </si>
  <si>
    <t>Handling the delist of TMC series
1.8.3.1 Program can identify which TMC series had been delisted.
1.8.3.2 Handling of a new TMC series with the same combo definition as a delist TMC series. (After step 1.8.3.1, the Exchange will add a new TMC series with the same combo definition. Tester can identify the newly added TMC series and the combo definition.)</t>
  </si>
  <si>
    <t>1.10</t>
  </si>
  <si>
    <t xml:space="preserve">1.11
</t>
  </si>
  <si>
    <t xml:space="preserve">Get first trading date, expiration date and last trading time of a series
</t>
  </si>
  <si>
    <t>Check the first trading date of a series and/ or combo series</t>
  </si>
  <si>
    <t>Check the last trading date and time of a series and/ or combo series</t>
  </si>
  <si>
    <t xml:space="preserve">Confirmation on real-time addition of instrument series and Tailor Made Combo (TMC) series:
(Tester needs to perform the following without re-login the program)
</t>
  </si>
  <si>
    <t>Use DQ29 to retrieve all the market status defined in the system.</t>
  </si>
  <si>
    <t xml:space="preserve">1.11.1 </t>
  </si>
  <si>
    <t xml:space="preserve"> Handling of products with different features</t>
  </si>
  <si>
    <t>The program can handle different products with different trading currencies.</t>
  </si>
  <si>
    <t xml:space="preserve">1.12.1 </t>
  </si>
  <si>
    <t>The program will use the tick size and strike price information from instrument class via DQ122.</t>
  </si>
  <si>
    <t xml:space="preserve">1.12.2 </t>
  </si>
  <si>
    <t>“Handling product with 5 Underlying Code”</t>
  </si>
  <si>
    <t xml:space="preserve">1.12.5 </t>
  </si>
  <si>
    <t>Mandatory Functions for Market Making and/or Trading program(s)</t>
  </si>
  <si>
    <t>Price and Quantity Deviation</t>
  </si>
  <si>
    <t>Pre-Trade Risk Management (PTRM) rejection message code verification
* Screenshots for return messages (csts, txstat and text description) are required for this session. (Please submit in PDF/WORD Format with clear indication to which step the screenshot belongs to)</t>
  </si>
  <si>
    <t>The program can identify post trade transactions (clearing transactions) from Trade Confirmation Message (BD6)</t>
  </si>
  <si>
    <t>Pre-Opening Session
(not applicable if the OAPI program can't input Give Up order)
2.6.1.1 Give Up (to CCCC) and take up Auction Order
2.6.1.2 Give Up (to CCCC) and take up Limit Order</t>
  </si>
  <si>
    <t>2.6.1</t>
  </si>
  <si>
    <t>Normal Trading Session</t>
  </si>
  <si>
    <t xml:space="preserve">2.6.2 </t>
  </si>
  <si>
    <t>2.7.1</t>
  </si>
  <si>
    <t>Market Making and/or Trading Program Participating in After-Hours Trading (AHT)</t>
  </si>
  <si>
    <t>Market Making Program Participating in After-Hours Trading (T+1 session)</t>
  </si>
  <si>
    <t>Mandatory Functions for Trading Program</t>
  </si>
  <si>
    <t>Change Order (MO33)</t>
  </si>
  <si>
    <t>Create Tailor-Made Combination (TMC) series for trading</t>
  </si>
  <si>
    <t xml:space="preserve">Create Tailor-Made Combination (TMC) series for trading 
Tester uses DC3 with net_price pricing method to create TMC series with 2 legs and input order in that new TMC in the same time (via MO31/MO37)
 - Order / quotes sent
6.1.1 Orders/quotes sent
6.1.2 Tester is able to identify the TMC and leg details (e.g. buy 1 lot of HSI25000L4 and buy 2 lot of HSI25000X4)
</t>
  </si>
  <si>
    <t xml:space="preserve">Tester uses DC3 with net_price pricing method to create TMC series with 4 legs and input order in that new TMC in the same time (via MO31/MO37)
6.2.1 Order/quotes sent
6.2.2 Tester is able to identify the TMC and leg details
</t>
  </si>
  <si>
    <t>Special Order Placement</t>
  </si>
  <si>
    <t>Trade Report</t>
  </si>
  <si>
    <t>Market Maker Protection (MMP) for Market Makers Providing Continuous Quotes
(*Market Maker Protection only applicable to Exchange Participant granted with it)</t>
  </si>
  <si>
    <t>Weekly Options</t>
  </si>
  <si>
    <t>After inputting MO31 limit order, the program can use MO33 to 
 - decrease quantity (will retain order priority)</t>
  </si>
  <si>
    <t xml:space="preserve">Tester can place, alter and cancel MO31 orders of Weekly Options. (e.g. HSI Weekly Options, HSI30000D8W27; Market Code:39) Confirm BO5 and BD6 after order execution.
</t>
  </si>
  <si>
    <t>Source From HKATS</t>
  </si>
  <si>
    <t xml:space="preserve">Please declare if OAPI Program source this data content from HKATS or not in cell below:
 </t>
  </si>
  <si>
    <t>- TMC with three legs</t>
  </si>
  <si>
    <t>Tester inputs the following orders with *valid account type (i.e. ex_client_s). Then the Exchange executes some orders. Tester needs to use BO5 and BD6 to check the trade number (BD6 only), instrument series, price, quantity, order number and Match ID for their executed trades under username level (preferable under customer level)</t>
  </si>
  <si>
    <t xml:space="preserve">*valid account type : Non stock options  - C/H/RXXX where XXX is the market maker trading account number,  stock options – A1/P1/M1 </t>
  </si>
  <si>
    <t>Request the tester to set a limit on Quantity for any instrument series. Then the tester places 2   orders with valid account type which are higher and lower than the limit in the instrument series respectively. The tester cannot input any order with quantity greater than the limit</t>
  </si>
  <si>
    <t>- Tester inputs a buy order with valid account type, quantity 10 and price 20,000 in any futures series</t>
  </si>
  <si>
    <t xml:space="preserve">- Tester changes the quantity from 10 to 8 and the Exchange execute 9 lots (a) within the same second and (b) more than 1 seconds </t>
  </si>
  <si>
    <t xml:space="preserve">(a) 9 lots executed, 1 lot remaining and the tester intends to change the order from 1 lot to 8 lots </t>
  </si>
  <si>
    <t>(b) 8 lots executed</t>
  </si>
  <si>
    <t xml:space="preserve">Tester inputs a buy order with valid account type, quantity 10 and price 20000 in any futures series  </t>
  </si>
  <si>
    <t>Tester changes the quantity from 10  to 7 and the Exchange execute 2 lots (a) within same second and (b) more than 1 second.</t>
  </si>
  <si>
    <t xml:space="preserve">(a) 2 lots executed, 8 lots remaining and the tester intends to change the order from 8 lots to 7 lots </t>
  </si>
  <si>
    <t>(b) 2 lots executed, 5 lots remaining</t>
  </si>
  <si>
    <t>-  Tester inputs 2 buy orders with valid account type, quantity 10 and price 20,000 in any futures series</t>
  </si>
  <si>
    <t xml:space="preserve">-  Tester cancels the above orders and the Exchange executes whole or part of the order for each order within same second </t>
  </si>
  <si>
    <t xml:space="preserve">After tester inputs several orders, the Exchange deletes some order(s). Tester need to confirm the outstanding order(s) with the Exchange </t>
  </si>
  <si>
    <t>By MO75, MO76 and/or MO77 (optional)</t>
  </si>
  <si>
    <t>The OAPI program must be able to handle the 4 new return codes described below after the quotes are rejected by PTRM system and call the function omniapi_get_message_ex() during login state to obtain the text description for the new return codes</t>
  </si>
  <si>
    <t>By MO33 (optional)</t>
  </si>
  <si>
    <t>By MO4+MO31 (optional)</t>
  </si>
  <si>
    <t>i. Buy LRA Futures (Price 10040, Quantity 1) with “exch_order_type_n” set to 0</t>
  </si>
  <si>
    <t>x. Buy LRA Futures (Price 10165, Quantity 1) with “validity” set to day and “exch_order_type_n” set to 2048</t>
  </si>
  <si>
    <t>By MO37</t>
  </si>
  <si>
    <t xml:space="preserve">3.2 Replace the quotes for instrument series and combo series with valid account type </t>
  </si>
  <si>
    <t>By MO93*</t>
  </si>
  <si>
    <t>3.3 Bulk and individual cancellation of quote(s)</t>
  </si>
  <si>
    <t>Tester needs to send quote requests with any volume (Maximum of 1 Quote Request per second) for the newly added instrument series and TMC series without re-login the program</t>
  </si>
  <si>
    <t>After the Exchange sends the quote request for an newly added instrument series and TMC series, tester needs to confirm which series have the quote request</t>
  </si>
  <si>
    <t>By MO31</t>
    <phoneticPr fontId="2" type="noConversion"/>
  </si>
  <si>
    <t>a) Completion Status (i.e. csts) = -12 and Transaction Status (i.e. txstat) = -850002
 Text Description = “User is in a blocked pre trade risk state”</t>
    <phoneticPr fontId="2" type="noConversion"/>
  </si>
  <si>
    <t>b) Completion Status (i.e. csts) = -12 and Transaction Status (i.e. txstat) = -850004
 Text Description = “User has breached order rate limit”</t>
    <phoneticPr fontId="2" type="noConversion"/>
  </si>
  <si>
    <t>c) Completion Status (i.e. csts) = -12 and Transaction Status (i.e. txstat) = -850006
 Text Description = “User has breached an intraday exposure limit”</t>
    <phoneticPr fontId="2" type="noConversion"/>
  </si>
  <si>
    <t>d) Completion Status (i.e. csts) = -12 and Transaction Status (i.e. txstat) = -850008
Text Description = “User has exceeded max. order size limit” (not applicable to MO75/MO76/MO77)</t>
    <phoneticPr fontId="2" type="noConversion"/>
  </si>
  <si>
    <t>MO33/ MO4+MO31 transaction(s) and then check the message code and description with the tester</t>
    <phoneticPr fontId="2" type="noConversion"/>
  </si>
  <si>
    <t>d) Completion Status (i.e. csts) = -12 and Transaction Status (i.e. txstat) = -850008
 Text Description = “User has exceeded max. order size limit”</t>
    <phoneticPr fontId="2" type="noConversion"/>
  </si>
  <si>
    <t>Note: Original order is kept in orderbook for price alteration with MO33 while the order is cancelled for price alteration with  MO4 + MO31</t>
    <phoneticPr fontId="2" type="noConversion"/>
  </si>
  <si>
    <t>By MO37</t>
    <phoneticPr fontId="2" type="noConversion"/>
  </si>
  <si>
    <t>By MO93* (instrument series only)</t>
    <phoneticPr fontId="2" type="noConversion"/>
  </si>
  <si>
    <t>By MO96* (instrument series only)</t>
    <phoneticPr fontId="2" type="noConversion"/>
  </si>
  <si>
    <t>i)                     Buy HK388 Futures (Price 200.30, Quantity 1) with “validity” set to day and “exch_order_type_n” set to 0</t>
    <phoneticPr fontId="2" type="noConversion"/>
  </si>
  <si>
    <t>ii)                   Sell HK388 Call Options (Price 10.50, Quantity 2) with “validity” set to Good-Till-Cancel and “exch_order_type_n” set to 2048 (only if system support GTC orders)</t>
  </si>
  <si>
    <t>iii)                  Buy HK388 Put Options (Price 8.38, Quantity 3) with “validity” set to Good-Till-Cancel and “exch_order_type_n” set to 0 (only if system support GTC orders)</t>
  </si>
  <si>
    <t>iv)                 Buy HK388 calendar spread Combo (Price -10, Quantity 4) with “validity” set to day and “exch_order_type_n” set to 0</t>
  </si>
  <si>
    <t xml:space="preserve">ii)                   HK388 Call Options (Zero Bid, Ask Price 10.50, Quantity 2) </t>
    <phoneticPr fontId="2" type="noConversion"/>
  </si>
  <si>
    <t xml:space="preserve">i)                     Enter T1 (MO76) on HK388 Futures </t>
  </si>
  <si>
    <t>a)      Perform trade execution with traded price at 20,000</t>
  </si>
  <si>
    <t>b)      3 minutes after step a, perform trade execution with traded price at 20,500</t>
  </si>
  <si>
    <t>c)       2 minutes after step b, place a bid order with price at 21,001 for 1 lot</t>
  </si>
  <si>
    <t>d)      1 minute after step c, place an ask order with price at 21,001 for 1 lot</t>
  </si>
  <si>
    <t>e)      For the ask order, identify the Transaction Status (i.e. txstat) = 17; Text Description = “Circuit breaker started, no part of the order placed in the Order book and no part closed”</t>
    <phoneticPr fontId="2" type="noConversion"/>
  </si>
  <si>
    <t>f)        For the ask order, identify the BO5 Broadcast’s “change_reason_c” = 1; Text Description = “Order deleted”. The ask order is deleted.</t>
  </si>
  <si>
    <t>g)      For the bid order, identify the BO5 Broadcast’s “change_reason_c” = 15; Text Description = “Order deleted due to changed price limits; Order deleted due to new price limits and the order premium is outside the new limits”. The bid order is deleted.</t>
  </si>
  <si>
    <t>a)      Perform trade execution with traded price at 20,000</t>
    <phoneticPr fontId="2" type="noConversion"/>
  </si>
  <si>
    <t>b)      3 minutes after step a, perform trade execution with traded price at 20,500</t>
    <phoneticPr fontId="2" type="noConversion"/>
  </si>
  <si>
    <t>c)       2 minutes after step b, place a pair of quote at 21,001-21,002 for 1 lot</t>
    <phoneticPr fontId="2" type="noConversion"/>
  </si>
  <si>
    <t>d)      1 minute after step c, place a pair of quote at 21,003-21,004 for 1 lot</t>
  </si>
  <si>
    <t>e)      Identify the Transaction Status (i.e. txstat) = 516; Text Description = “Circuit Breaker has started for the Bid order”; while txstat = 4 and txstat = 512 are ask side quote and bid side quote respectively.</t>
  </si>
  <si>
    <t>f)        For the bid side quote with price at 21,003, identify the BO5 Broadcast’s “change_reason_c” = 1; Text Description = “Order deleted”. The bid quote is deleted while the ask quote at 21,004 is still a valid quote.</t>
  </si>
  <si>
    <t>g)      For the bid side quote with price at 21,001, identify the BO5 Broadcast’s “change_reason_c” = 15; Text Description = “Order deleted due to changed price limits; Order deleted due to new price limits and the order premium is outside the new limits”. The bid quote deleted while the ask quote at 21,002 is still a valid quote.</t>
  </si>
  <si>
    <t>a)      perform trade execution with traded price at 20,000</t>
  </si>
  <si>
    <t>c)       2 minutes after step b, place a bid order at 21,001 for 1 lot</t>
  </si>
  <si>
    <t>d)      1 minute after step c, place a pair of quote at 21,000-21,001 for 1 lot</t>
  </si>
  <si>
    <t>e)      Identify the Transaction Status (i.e. txstat) = 1. For the ask side quote with price at 21,001, identify the BO5 Broadcast’s “change_reason_c” = 1; Text Description = “Order deleted”. The ask quote is deleted while the bid quote at 21,000 is still a valid quote.</t>
  </si>
  <si>
    <t>f)        For the bid  order with price at 21,001, identify the BO5 Broadcast’s “change_reason_c” = 15; Text Description = “Order deleted due to changed price limits; Order deleted due to new price limits and the order premium is outside the new limits”. The bid order is deleted.</t>
  </si>
  <si>
    <t>h)      perform trade execution with traded price at 20,000</t>
  </si>
  <si>
    <t>i)         3 minutes after step a, perform trade execution with traded price at 20,500</t>
  </si>
  <si>
    <t>j)         2 minutes after step b, place a bid order at 21,001 for 1 lot</t>
  </si>
  <si>
    <t>k)       1 minute after step c, place a pair of quote at 21,000-21,001 for 1 lot</t>
  </si>
  <si>
    <t>l)         Identify the Transaction Status (i.e. txstat) = 1. For the ask side quote with price at 21,001, identify the BO5 Broadcast’s “change_reason_c” = 1; Text Description = “Order deleted”. The ask quote is deleted while the bid quote at 21,000 is still a valid quote.</t>
  </si>
  <si>
    <t>m)     For the bid  order with price at 21,001, identify the BO5 Broadcast’s “change_reason_c” = 15; Text Description = “Order deleted due to changed price limits; Order deleted due to new price limits and the order premium is outside the new limits”. The bid order is deleted.</t>
  </si>
  <si>
    <t>d)      1 minute after step c, place an ask order with price at 21,002 for 1 lot</t>
  </si>
  <si>
    <t>e)      Right after step d, perform MO33 to modify the price to 21,001</t>
  </si>
  <si>
    <t>f)        For the ask order, identify the Transaction Status (i.e. txstat) = 1</t>
  </si>
  <si>
    <t>g)      For the ask order, identify the BO5 Broadcast’s “change_reason_c” = 1; Text Description = “Order deleted”. The ask order is deleted.</t>
  </si>
  <si>
    <t>h)      For the bid order, identify the BO5 Broadcast’s “change_reason_c” = 15; Text Description = “Order deleted due to changed price limits; Order deleted due to new price limits and the order premium is outside the new limits”. The bid order is deleted.</t>
  </si>
  <si>
    <r>
      <t>Results                                                                                          (same second)</t>
    </r>
    <r>
      <rPr>
        <sz val="11"/>
        <color theme="1"/>
        <rFont val="Calibri"/>
        <family val="2"/>
        <scheme val="minor"/>
      </rPr>
      <t xml:space="preserve">     </t>
    </r>
    <r>
      <rPr>
        <i/>
        <sz val="11"/>
        <color theme="1"/>
        <rFont val="Calibri"/>
        <family val="2"/>
        <scheme val="minor"/>
      </rPr>
      <t xml:space="preserve">  (&gt;1 second)</t>
    </r>
  </si>
  <si>
    <r>
      <t>Alert message is being generated (preferable)</t>
    </r>
    <r>
      <rPr>
        <sz val="11"/>
        <color theme="1"/>
        <rFont val="Calibri"/>
        <family val="2"/>
        <scheme val="minor"/>
      </rPr>
      <t xml:space="preserve">                                □                      □    </t>
    </r>
  </si>
  <si>
    <r>
      <t>Results:</t>
    </r>
    <r>
      <rPr>
        <sz val="11"/>
        <color theme="1"/>
        <rFont val="Calibri"/>
        <family val="2"/>
        <scheme val="minor"/>
      </rPr>
      <t xml:space="preserve">                                                                                                                       </t>
    </r>
    <r>
      <rPr>
        <i/>
        <sz val="11"/>
        <color theme="1"/>
        <rFont val="Calibri"/>
        <family val="2"/>
        <scheme val="minor"/>
      </rPr>
      <t>Whole order</t>
    </r>
    <r>
      <rPr>
        <sz val="11"/>
        <color theme="1"/>
        <rFont val="Calibri"/>
        <family val="2"/>
        <scheme val="minor"/>
      </rPr>
      <t xml:space="preserve">              </t>
    </r>
    <r>
      <rPr>
        <i/>
        <sz val="11"/>
        <color theme="1"/>
        <rFont val="Calibri"/>
        <family val="2"/>
        <scheme val="minor"/>
      </rPr>
      <t>Part of order</t>
    </r>
  </si>
  <si>
    <r>
      <t>Orders updated accordingly</t>
    </r>
    <r>
      <rPr>
        <sz val="11"/>
        <color theme="1"/>
        <rFont val="Calibri"/>
        <family val="2"/>
        <scheme val="minor"/>
      </rPr>
      <t xml:space="preserve">                                                                                         □                       □ </t>
    </r>
    <r>
      <rPr>
        <i/>
        <sz val="11"/>
        <color theme="1"/>
        <rFont val="Calibri"/>
        <family val="2"/>
        <scheme val="minor"/>
      </rPr>
      <t xml:space="preserve">   </t>
    </r>
  </si>
  <si>
    <r>
      <t>Alert message is being generated (preferred)</t>
    </r>
    <r>
      <rPr>
        <sz val="11"/>
        <color theme="1"/>
        <rFont val="Calibri"/>
        <family val="2"/>
        <scheme val="minor"/>
      </rPr>
      <t xml:space="preserve">                                                                 □                       □ </t>
    </r>
    <r>
      <rPr>
        <i/>
        <sz val="11"/>
        <color theme="1"/>
        <rFont val="Calibri"/>
        <family val="2"/>
        <scheme val="minor"/>
      </rPr>
      <t xml:space="preserve">   </t>
    </r>
  </si>
  <si>
    <r>
      <t>* Filter:</t>
    </r>
    <r>
      <rPr>
        <sz val="11"/>
        <color theme="1"/>
        <rFont val="Calibri"/>
        <family val="2"/>
        <scheme val="minor"/>
      </rPr>
      <t xml:space="preserve"> The OAPI program does not display the back office trade confirmation message (BD6) to the user</t>
    </r>
  </si>
  <si>
    <r>
      <t xml:space="preserve"># Identify: </t>
    </r>
    <r>
      <rPr>
        <sz val="11"/>
        <color theme="1"/>
        <rFont val="Calibri"/>
        <family val="2"/>
        <scheme val="minor"/>
      </rPr>
      <t>The OAPI program displays the back office trade confirmation message (BD6) to the user and indicate to user that the above messages are back office messages, not trading messages</t>
    </r>
  </si>
  <si>
    <r>
      <t>By MO96*</t>
    </r>
    <r>
      <rPr>
        <b/>
        <i/>
        <u/>
        <sz val="11"/>
        <color theme="1"/>
        <rFont val="Calibri"/>
        <family val="2"/>
        <scheme val="minor"/>
      </rPr>
      <t xml:space="preserve">           </t>
    </r>
  </si>
  <si>
    <t>Does the OAPI program name and version defined in appl_ident_s in omni_login_t structure) is equal to or less than 18 characters?</t>
  </si>
  <si>
    <t>Answer</t>
  </si>
  <si>
    <t>Please list the Exchange-provided library used by the OAPI program.</t>
  </si>
  <si>
    <t>HKATS Certification Test Environment IP/Port: 10.161.5.119 / 12024</t>
  </si>
  <si>
    <t>The program has polling interval at most 250 milliseconds for any transactions which involve Read Events (Broadcast Messages), otherwise, please list the program polling interval in column Remarks</t>
  </si>
  <si>
    <t>The OAPI Program has polling interval every ________ milliseconds.</t>
  </si>
  <si>
    <t>The program will use omniapi_logout_ex to logout.</t>
  </si>
  <si>
    <t xml:space="preserve">Case_Description
</t>
  </si>
  <si>
    <t>(              ), (              ),(              ),
(              ), (              ), (              )</t>
  </si>
  <si>
    <t xml:space="preserve"> Exchange will add the instrument series and combo series with immediate effect, tester needs to perform the following with the Exchange without re-login the program:                                     </t>
  </si>
  <si>
    <t>Following test cases need to be performed with the support from HKEX, which will be tested during the assigned test slot.</t>
  </si>
  <si>
    <t xml:space="preserve">Market Status (BI41 and DQ29) </t>
  </si>
  <si>
    <t>1.8.1</t>
  </si>
  <si>
    <t>1.8.2</t>
  </si>
  <si>
    <t xml:space="preserve">Confirmation on real-time addition of instrument series and combo series </t>
  </si>
  <si>
    <t xml:space="preserve">Get the TMC definition of newly added series by BU126 and existing series by DQ126 </t>
  </si>
  <si>
    <t>Leg 1 name: ______________________
Leg 1 Buy / Sell: ___________________
Leg 1 Ratio: ________________
Leg 2 name: ______________________
Leg 2 Buy / Sell: ___________________
Leg 2 Ratio: ________________</t>
  </si>
  <si>
    <t>Leg 1 name: ______________________
Leg 1 Buy / Sell: ___________________
Leg 1 Ratio: ________________
Leg 2 name: ______________________
Leg 2 Buy / Sell: ___________________
Leg 2 Ratio: ________________
Leg 3 name: ______________________
Leg 3 Buy / Sell: ___________________
Leg 3 Ratio: ________________</t>
  </si>
  <si>
    <t>Leg 1 name: ______________________
Leg 1 Buy / Sell: ___________________
Leg 1 Ratio: ________________
Leg 2 name: ______________________
Leg 2 Buy / Sell: ___________________
Leg 2 Ratio: ________________
Leg 3 name: ______________________
Leg 3 Buy / Sell: ___________________
Leg 3 Ratio: ________________
Leg 4 name: ______________________
Leg 4 Buy / Sell: ___________________
Leg 4 Ratio: ________________</t>
  </si>
  <si>
    <t>1.8.3.1</t>
  </si>
  <si>
    <t>1.8.3.2</t>
  </si>
  <si>
    <t>TMC Name:
Leg 1 name: ______________________
Leg 1 Buy / Sell: ___________________
Leg 1 Ratio: ________________
Leg 2 name: ______________________
Leg 2 Buy / Sell: ___________________
Leg 2 Ratio: ________________</t>
  </si>
  <si>
    <t>1.9.1</t>
  </si>
  <si>
    <t>1.9.2</t>
  </si>
  <si>
    <t>This test case should be handled soon after login HKATS</t>
  </si>
  <si>
    <t>Remarks 
(EP provides remarks about the answer if applicable)</t>
  </si>
  <si>
    <t>This test case should be handled from 13:00 - 18:00 HKT. Please verify this test case during this period.</t>
  </si>
  <si>
    <t xml:space="preserve"> Exchange will change the market status in some market(s). Please check the market status (e.g PREOPEN, OPEN_DPL, OPEN &amp; CLOSE) of MTW which received from BI41 between 13:00 - 18:00 HKT.</t>
  </si>
  <si>
    <t>Market Status of MTW_____________
The time (GMT+8) received the status:________</t>
  </si>
  <si>
    <t>1.10.</t>
  </si>
  <si>
    <t>Get first trading date, expiration date and last trading time of a series</t>
  </si>
  <si>
    <t>1.10.1</t>
  </si>
  <si>
    <t>1.10.2</t>
  </si>
  <si>
    <t>1.10.3</t>
  </si>
  <si>
    <t>1.10.4</t>
  </si>
  <si>
    <t xml:space="preserve">The setting in program for compression between OAPI Client and OMNet Gateway should be “ANY”:
- omniapi_set_option_ex(…, OMNIAPI_OPT_COMPRESS, OMNIAPI_OPVAL_ANY ) ;
</t>
  </si>
  <si>
    <t>The OAPI program doesn’t interpreted the “omex version”, which is an internal reference used by HKEX that will be returned by the following queries/transactions.
- omniapi_get_info_ex (OMNI_INFTYP_OMEXVERSION)
- UQ12 (omex_version_s)
- CQ68 (omex_version_s)</t>
  </si>
  <si>
    <t>1.12.5</t>
  </si>
  <si>
    <t xml:space="preserve"> Handling product with 5 Underlying Code</t>
  </si>
  <si>
    <t>Input Trade Reports to Instrument Class with 5 Underlying Code: (only if system support MO75/MO76/MO77)</t>
  </si>
  <si>
    <t>Handle Quote Request of Instrument and Combo Classes with 5 Underlying Code: (only if system support MO51/MI4)</t>
  </si>
  <si>
    <t>The OAPI program performs MO31 order placement actions and trade executions on any VCM-applicable contracts.</t>
  </si>
  <si>
    <t>The OAPI program performs MO37 order placement actions and trade executions on any VCM-applicable contracts. (only if system support MO37)</t>
  </si>
  <si>
    <t xml:space="preserve"> The OAPI program performs MO93 order placement actions and trade executions on any VCM-applicable contracts. (only if system support MO93)</t>
  </si>
  <si>
    <t>The OAPI program performs MO96 order placement actions and trade executions on any VCM-applicable contracts. (only if system support MO96)</t>
  </si>
  <si>
    <t>The OAPI program performs MO33 order modification actions and trade executions on any VCM-applicable contracts. (only if system support MO33)</t>
  </si>
  <si>
    <r>
      <t xml:space="preserve">Mandatory Functions for Market Making and/or Trading Program(s)
</t>
    </r>
    <r>
      <rPr>
        <b/>
        <i/>
        <u/>
        <sz val="11"/>
        <color theme="1"/>
        <rFont val="Calibri"/>
        <family val="2"/>
        <scheme val="minor"/>
      </rPr>
      <t xml:space="preserve">Confirm own executed trades by both BO5 &amp; BD6 </t>
    </r>
  </si>
  <si>
    <t>2.1.1</t>
  </si>
  <si>
    <t>2.1.2</t>
  </si>
  <si>
    <t>2.1.3</t>
  </si>
  <si>
    <t xml:space="preserve"> Price Deviation</t>
  </si>
  <si>
    <t>* For test case 2.2 and 2.3, client please cap the order rejection screenshots and send back to HKEX.  (Please submit in PDF/WORD Format with clear indication to which step the screenshot belongs to)</t>
  </si>
  <si>
    <t>Quantity Deviation</t>
  </si>
  <si>
    <t>- TMC with two legs</t>
  </si>
  <si>
    <t>Handling Additional Trade Confirmation Message (BD6) for clearing transactions</t>
  </si>
  <si>
    <t>Exchange will perform soome post-trade events as detailed below, tester needs to confirm whether their OAPI program receives the back office trade confirmation message (BD6).</t>
  </si>
  <si>
    <t>2.6.2</t>
  </si>
  <si>
    <t>(not applicable if the OAPI program do not support Give Up order)</t>
  </si>
  <si>
    <t xml:space="preserve">Pre-Opening Session </t>
  </si>
  <si>
    <t xml:space="preserve"> Split Trade                                                                                 </t>
  </si>
  <si>
    <t xml:space="preserve"> Change Free text                                                                    </t>
  </si>
  <si>
    <t xml:space="preserve"> Change account                                      </t>
  </si>
  <si>
    <t xml:space="preserve"> Solely trade rectification                                              </t>
  </si>
  <si>
    <t xml:space="preserve"> Give Up to CCCC                                                                   </t>
  </si>
  <si>
    <t xml:space="preserve"> Take Up                                                                                </t>
  </si>
  <si>
    <t xml:space="preserve"> Cancellation of trade                                                                    </t>
  </si>
  <si>
    <t xml:space="preserve"> Position netting                                                                          </t>
  </si>
  <si>
    <t xml:space="preserve"> Position transfer                                                                   </t>
  </si>
  <si>
    <t xml:space="preserve"> Average Price Trade                                                                     </t>
  </si>
  <si>
    <t xml:space="preserve"> Transfer trade from DA(Default)Account                                                    </t>
  </si>
  <si>
    <t>2.7.1.1</t>
  </si>
  <si>
    <t xml:space="preserve">Market Making and/or Trading Program Participating in After-Hours Trading (AHT) </t>
  </si>
  <si>
    <t xml:space="preserve"> Orders, Trades and Price Information Confirmation (BO5, CQ10, CQ68, MO31, MQ8 &amp; BD6) in T day</t>
  </si>
  <si>
    <t>Please refer to Appendix Time Table to have each Market / Product Time table in HKATS Certification Test Environment.</t>
  </si>
  <si>
    <t xml:space="preserve"> During AHT_OPEN_PL State (AHT), tester enters the following orders:</t>
  </si>
  <si>
    <t xml:space="preserve">  Query trades that will be cleared today and next clearing date:</t>
  </si>
  <si>
    <t xml:space="preserve"> Tester query for trades cleared on today and next clearing date via CQ10 by using the current clearing date and next clearing date information in CQ68, please state the Match ID of each trade in answer column.</t>
  </si>
  <si>
    <t>2.7.1.7</t>
  </si>
  <si>
    <t xml:space="preserve"> After mid-night, tester has to enter specific orders, execute orders and confirm the trade details. </t>
  </si>
  <si>
    <t>Orders and Trades Confirmation (CQ68, MQ8 &amp; CQ10) in next business day (T+1 day)</t>
  </si>
  <si>
    <t>2.7.2.1</t>
  </si>
  <si>
    <t>2.7.2.2</t>
  </si>
  <si>
    <t>Tester logins to the testing environment and confirm the outstanding orders’ details left over from previous business day, please list the order number in answer column.</t>
  </si>
  <si>
    <t>Following test cases must be completed in T session (at designated time slot).</t>
  </si>
  <si>
    <t>Following test cases must be completed in T+1 session on the first test day.</t>
  </si>
  <si>
    <t>These case could be performed anytime during the testing day.</t>
  </si>
  <si>
    <t>Delist TMC Name: _______________</t>
  </si>
  <si>
    <t>2.8.2.3</t>
  </si>
  <si>
    <t>2.8.1.1</t>
  </si>
  <si>
    <t>2.8.1.2</t>
  </si>
  <si>
    <t>2.8.1.3</t>
  </si>
  <si>
    <t>Change 1 of those orders (only applicable for system support MO33).</t>
  </si>
  <si>
    <t>2.8.2.1</t>
  </si>
  <si>
    <t>2.8.2.2</t>
  </si>
  <si>
    <t>Test Product / Series</t>
  </si>
  <si>
    <r>
      <t xml:space="preserve">Send quotes with </t>
    </r>
    <r>
      <rPr>
        <b/>
        <u/>
        <sz val="11"/>
        <color theme="1"/>
        <rFont val="Calibri"/>
        <family val="2"/>
        <scheme val="minor"/>
      </rPr>
      <t>bid and ask orders</t>
    </r>
    <r>
      <rPr>
        <sz val="11"/>
        <color theme="1"/>
        <rFont val="Calibri"/>
        <family val="2"/>
        <scheme val="minor"/>
      </rPr>
      <t xml:space="preserve"> 
with valid account type (e.g. ‘M1’ or ‘R123’) for a newly created instrument series and combo series and confirms the 16-digit hexadecimal order number after sending the quotes          </t>
    </r>
  </si>
  <si>
    <t>3.1.1</t>
  </si>
  <si>
    <t>3.1.2</t>
  </si>
  <si>
    <t>3.1.3</t>
  </si>
  <si>
    <t>3.2.1</t>
  </si>
  <si>
    <t>3.2.2</t>
  </si>
  <si>
    <t>3.2.3</t>
  </si>
  <si>
    <t>3.3.1</t>
  </si>
  <si>
    <t>3.3.2</t>
  </si>
  <si>
    <t>3.3.3</t>
  </si>
  <si>
    <t>Test please use MO37 cancel the quote by MO37   (Individual Cancellation)</t>
  </si>
  <si>
    <t>Test please use MO93 cancel the quote by MO93   (Individual Cancellation)</t>
  </si>
  <si>
    <t>Test please use MO96 cancel the quote by MO96   (Individual Cancellation)</t>
  </si>
  <si>
    <t>Test please use MO37 replace the quote issue above by MO37</t>
  </si>
  <si>
    <t>Test please use MO96 replace the quote issue by MO96</t>
  </si>
  <si>
    <t xml:space="preserve">Test please use MO4 cancel the quote issued above   (Bulk and Individual Cancellation)                                                                                                                           </t>
  </si>
  <si>
    <t>Send out zero-bid quote for out-of-money series by providing “0” as the bid quantity</t>
  </si>
  <si>
    <t>3.5.1</t>
  </si>
  <si>
    <t>3.5.2</t>
  </si>
  <si>
    <t>3.5.3</t>
  </si>
  <si>
    <t>Handling real-time addition of instrument series and TMC series</t>
  </si>
  <si>
    <t xml:space="preserve"> Exchange will adds the instrument series and TMC series with immediate effect, tester needs to perform the following for the newly added instrument series and TMC series without re-login the program:</t>
  </si>
  <si>
    <t>3.6.1</t>
  </si>
  <si>
    <t>3.6.2</t>
  </si>
  <si>
    <t xml:space="preserve"> Tester input “rest of day” order with valid account type</t>
  </si>
  <si>
    <t>3.6.3</t>
  </si>
  <si>
    <t xml:space="preserve"> After the tester executes a trade, tester needs to confirm the executed trade with the instrument series, price, quantity and 16-digit hexadecimal order number from BO5 and BD6 (also confirms the trade number)</t>
  </si>
  <si>
    <r>
      <t>Mandatory Functions for Market Making Program Participating in After-Hours Trading (AHT)</t>
    </r>
    <r>
      <rPr>
        <sz val="11"/>
        <color theme="1"/>
        <rFont val="Calibri"/>
        <family val="2"/>
        <scheme val="minor"/>
      </rPr>
      <t xml:space="preserve"> </t>
    </r>
  </si>
  <si>
    <t>The Exchange changes the Trading State to AHT_INACT_T_ORDER, tester should be able to identify quotes are removed by HKATS</t>
  </si>
  <si>
    <t xml:space="preserve">Mandatory Functions for Trading Program </t>
  </si>
  <si>
    <t>4.3.1</t>
  </si>
  <si>
    <t>4.3.2</t>
  </si>
  <si>
    <t xml:space="preserve"> Input and alteration of Auction Order </t>
  </si>
  <si>
    <t>7.1.1</t>
  </si>
  <si>
    <r>
      <t xml:space="preserve"> Pre-Market Activities</t>
    </r>
    <r>
      <rPr>
        <sz val="11"/>
        <color theme="1"/>
        <rFont val="Calibri"/>
        <family val="2"/>
        <scheme val="minor"/>
      </rPr>
      <t xml:space="preserve"> </t>
    </r>
  </si>
  <si>
    <t>7.1.2</t>
  </si>
  <si>
    <r>
      <t xml:space="preserve">T1 – Internal Trade Report (MO76)
</t>
    </r>
    <r>
      <rPr>
        <sz val="11"/>
        <color theme="1"/>
        <rFont val="Calibri"/>
        <family val="2"/>
        <scheme val="minor"/>
      </rPr>
      <t xml:space="preserve">Tester sends several trade report series with valid account type in any Options series with non-blank information in the information field and Give Up to HKCGA1 if applicable. Tester needs to confirm the 16-digit hexadecimal order number after sending the above order </t>
    </r>
  </si>
  <si>
    <r>
      <t xml:space="preserve">MQ78-Query Unmatched Own T4 Trade Report (Optional)
</t>
    </r>
    <r>
      <rPr>
        <sz val="11"/>
        <color theme="1"/>
        <rFont val="Calibri"/>
        <family val="2"/>
        <scheme val="minor"/>
      </rPr>
      <t>After tester sends several T4 trade reports, some T4 trade reports are executed by the Exchange. Tester needs to tell the Exchange for unmatched own T4 trade report</t>
    </r>
  </si>
  <si>
    <t xml:space="preserve">Get other user order book changes under the same customer (BO5)      </t>
  </si>
  <si>
    <r>
      <t>Issuing Quote Request (MO51)</t>
    </r>
    <r>
      <rPr>
        <sz val="11"/>
        <color theme="1"/>
        <rFont val="Calibri"/>
        <family val="2"/>
        <scheme val="minor"/>
      </rPr>
      <t xml:space="preserve"> </t>
    </r>
  </si>
  <si>
    <r>
      <t>Receiving Quote Request (MI4)</t>
    </r>
    <r>
      <rPr>
        <b/>
        <u/>
        <sz val="11"/>
        <color theme="1"/>
        <rFont val="Calibri"/>
        <family val="2"/>
        <scheme val="minor"/>
      </rPr>
      <t xml:space="preserve"> </t>
    </r>
  </si>
  <si>
    <r>
      <t xml:space="preserve">Market Maker Protection for Market Makers Providing Continuous Quotes
</t>
    </r>
    <r>
      <rPr>
        <sz val="11"/>
        <color theme="1"/>
        <rFont val="Calibri"/>
        <family val="2"/>
        <scheme val="minor"/>
      </rPr>
      <t xml:space="preserve">(*Market Maker Protection only applicable to Exchange Participant granted with it)  </t>
    </r>
  </si>
  <si>
    <t>Holiday Trading (DQ18 &amp; DA18)</t>
  </si>
  <si>
    <t xml:space="preserve"> Tester can identify the respective dates of non-trading days via date_non_trading_s field.</t>
  </si>
  <si>
    <t>       Tester uses DC3 with net_price pricing method to create a TMC series with Weekly Options and input order in that new TMC in same time (via MO31/MO37) (only if system support DC3)</t>
  </si>
  <si>
    <t>Order Executed during Alteration in Quantity</t>
  </si>
  <si>
    <t>2.3.1</t>
  </si>
  <si>
    <t xml:space="preserve">Cross Modification </t>
  </si>
  <si>
    <t>2.3.1.1</t>
  </si>
  <si>
    <t>2.3.1.2</t>
  </si>
  <si>
    <t xml:space="preserve"> Change in Quantity (lost time priority scenario)</t>
  </si>
  <si>
    <t xml:space="preserve"> Change in Quantity (time priority remains unchanged)</t>
  </si>
  <si>
    <t>2.3.2</t>
  </si>
  <si>
    <t xml:space="preserve"> Order Executed during Cancellation </t>
  </si>
  <si>
    <t xml:space="preserve">Confirm outstanding orders after the Exchange deletes some order(s) (BO5/MQ8)   </t>
  </si>
  <si>
    <r>
      <t xml:space="preserve"> Handle BO5 broadcast after Mass Order Cancellation Function in PTRM system
</t>
    </r>
    <r>
      <rPr>
        <sz val="11"/>
        <color theme="1"/>
        <rFont val="Calibri"/>
        <family val="2"/>
        <scheme val="minor"/>
      </rPr>
      <t>After tester inputs several quotes, Exchange staff deletes some quotes by using Mass Order Cancellation Function and the OAPI should receive the corresponding BO5.</t>
    </r>
  </si>
  <si>
    <t xml:space="preserve">Handle the message code and text description after Price Alteration (MO33 and/or MO4+MO31) are rejected by PTRM system
Exchange staff performs certain actions in PTRM system and requests the tester to perform </t>
  </si>
  <si>
    <t>* For test case 2.3, client please cap the order rejection screenshots and send back to HKEX.  (Please submit in PDF/WORD Format with clear indication to which step the screenshot belongs to)</t>
  </si>
  <si>
    <t>* For test case 2.5, client please cap the screenshots for the return messages (csts, txstat and text description) and send back to HKEX.  (Please submit in PDF/WORD Format with clear indication to which step the screenshot belongs to)</t>
  </si>
  <si>
    <t>Pre-Trade Risk Management (PTRM) rejection message code verification</t>
  </si>
  <si>
    <t>* Screenshots for return messages (txstat, test description, BO5 broadcast and BI81 broadcast) are required for this session  (Please submit in PDF/WORD Format with clear indication to which step the screenshot belongs to)</t>
  </si>
  <si>
    <r>
      <t xml:space="preserve">Volatility Control Mechanism (VCM)
</t>
    </r>
    <r>
      <rPr>
        <sz val="11"/>
        <color theme="1"/>
        <rFont val="Calibri"/>
        <family val="2"/>
        <scheme val="minor"/>
      </rPr>
      <t>(*Only applicable to existing OAPI programs)
(**For new programs, please apply for the full VCM verification test  in next sheet of this workbook)</t>
    </r>
  </si>
  <si>
    <r>
      <t>Results:</t>
    </r>
    <r>
      <rPr>
        <sz val="11"/>
        <color theme="1"/>
        <rFont val="Calibri"/>
        <family val="2"/>
        <scheme val="minor"/>
      </rPr>
      <t xml:space="preserve"> </t>
    </r>
    <r>
      <rPr>
        <i/>
        <sz val="11"/>
        <color theme="1"/>
        <rFont val="Calibri"/>
        <family val="2"/>
        <scheme val="minor"/>
      </rPr>
      <t xml:space="preserve"> </t>
    </r>
    <r>
      <rPr>
        <sz val="11"/>
        <color theme="1"/>
        <rFont val="Calibri"/>
        <family val="2"/>
        <scheme val="minor"/>
      </rPr>
      <t xml:space="preserve">                                                                                          (same second)       (&gt;1 second)</t>
    </r>
  </si>
  <si>
    <t xml:space="preserve">Alert message is being generated (preferable)                                    □                      □     </t>
  </si>
  <si>
    <t>Remaining order, 1 lot is still in the market                                          □ or                 □ or</t>
  </si>
  <si>
    <t xml:space="preserve">No remaining order                                                                                  □ or                 □ or </t>
  </si>
  <si>
    <r>
      <t>Extra order has been placed after the modification (       lots</t>
    </r>
    <r>
      <rPr>
        <i/>
        <sz val="11"/>
        <color theme="1"/>
        <rFont val="Calibri"/>
        <family val="2"/>
        <scheme val="minor"/>
      </rPr>
      <t xml:space="preserve"> </t>
    </r>
    <r>
      <rPr>
        <sz val="11"/>
        <color theme="1"/>
        <rFont val="Calibri"/>
        <family val="2"/>
        <scheme val="minor"/>
      </rPr>
      <t xml:space="preserve">)       □                     □    </t>
    </r>
  </si>
  <si>
    <r>
      <t>8 lots have been placed after modification</t>
    </r>
    <r>
      <rPr>
        <sz val="11"/>
        <color theme="1"/>
        <rFont val="Calibri"/>
        <family val="2"/>
        <scheme val="minor"/>
      </rPr>
      <t xml:space="preserve">                                       □ or                  □ or   </t>
    </r>
  </si>
  <si>
    <r>
      <t xml:space="preserve">7 lots have been placed after modification                                       </t>
    </r>
    <r>
      <rPr>
        <sz val="11"/>
        <color theme="1"/>
        <rFont val="Calibri"/>
        <family val="2"/>
        <scheme val="minor"/>
      </rPr>
      <t>□ or                  □ or</t>
    </r>
  </si>
  <si>
    <r>
      <t xml:space="preserve">5 lots have been placed after modification </t>
    </r>
    <r>
      <rPr>
        <sz val="11"/>
        <color theme="1"/>
        <rFont val="Calibri"/>
        <family val="2"/>
        <scheme val="minor"/>
      </rPr>
      <t xml:space="preserve">                                      □ or                  □ or</t>
    </r>
  </si>
  <si>
    <r>
      <t>Did not place new order after execution</t>
    </r>
    <r>
      <rPr>
        <sz val="11"/>
        <color theme="1"/>
        <rFont val="Calibri"/>
        <family val="2"/>
        <scheme val="minor"/>
      </rPr>
      <t xml:space="preserve">                                           □                      □</t>
    </r>
    <r>
      <rPr>
        <i/>
        <sz val="11"/>
        <color theme="1"/>
        <rFont val="Calibri"/>
        <family val="2"/>
        <scheme val="minor"/>
      </rPr>
      <t xml:space="preserve"> </t>
    </r>
  </si>
  <si>
    <t>The test cases could be classified into following categories -</t>
  </si>
  <si>
    <t>Go Here</t>
  </si>
  <si>
    <t>Go back to Contents</t>
  </si>
  <si>
    <t>Suspended 5 Underlying Code: _____________
Active trading 5 Underlying Code: ___________</t>
    <phoneticPr fontId="2" type="noConversion"/>
  </si>
  <si>
    <t>Tester uses DC3 with net_price pricing method to create a TMC series with 5 Underlying Code and input order in that new TMC in same time (via MO31/MO37). (only if system support DC3)</t>
    <phoneticPr fontId="2" type="noConversion"/>
  </si>
  <si>
    <t xml:space="preserve">Tester please Give Up (to CCCC) and take up Auction Order                                       </t>
    <phoneticPr fontId="2" type="noConversion"/>
  </si>
  <si>
    <t xml:space="preserve">Test please Give Up (to CCCC) and take up Limit Order                                                  </t>
    <phoneticPr fontId="2" type="noConversion"/>
  </si>
  <si>
    <t xml:space="preserve">2.6.2 Normal Trading Session </t>
    <phoneticPr fontId="2" type="noConversion"/>
  </si>
  <si>
    <t>(              ), (              ),(              ),
(              ), (              ), (              )</t>
    <phoneticPr fontId="2" type="noConversion"/>
  </si>
  <si>
    <t>Please fill in following order / trade information.</t>
    <phoneticPr fontId="2" type="noConversion"/>
  </si>
  <si>
    <t xml:space="preserve">i)                     HK388 Futures (Bid Price 200.30 Quantity 1 Ask Price 200.31, Quantity 1) </t>
    <phoneticPr fontId="2" type="noConversion"/>
  </si>
  <si>
    <t>iii)                  HK388 calendar spread Combo (Bid Price -2.00 Quantity 1 Ask Price 0.00 Quantity 1)</t>
    <phoneticPr fontId="2" type="noConversion"/>
  </si>
  <si>
    <r>
      <t xml:space="preserve">iii)                  Enter T4 (MO75) on HK388 Put Options
</t>
    </r>
    <r>
      <rPr>
        <sz val="11"/>
        <color theme="5" tint="-0.249977111117893"/>
        <rFont val="Calibri"/>
        <family val="3"/>
        <charset val="134"/>
        <scheme val="minor"/>
      </rPr>
      <t>COUNTERPARTY : HK TOM
Wait 2 mins until the trade report matched</t>
    </r>
    <phoneticPr fontId="2" type="noConversion"/>
  </si>
  <si>
    <t>Order Number : ________________________</t>
    <phoneticPr fontId="2" type="noConversion"/>
  </si>
  <si>
    <r>
      <t xml:space="preserve">ii)                   Exchange Sends a Quote Request on any HK388 Futures, Options or calendar spread Combo series of HK388. Tester should identify the series that is requested via MI4 and provide quote reply
</t>
    </r>
    <r>
      <rPr>
        <sz val="11"/>
        <color theme="5"/>
        <rFont val="Calibri"/>
        <family val="3"/>
        <charset val="134"/>
        <scheme val="minor"/>
      </rPr>
      <t>After step i wait 2 mins until received the quote request which send by Exchange.</t>
    </r>
    <phoneticPr fontId="2" type="noConversion"/>
  </si>
  <si>
    <t>Order No:______________________</t>
    <phoneticPr fontId="2" type="noConversion"/>
  </si>
  <si>
    <t>Order No.:______________________
TMC Name:_____________________</t>
    <phoneticPr fontId="2" type="noConversion"/>
  </si>
  <si>
    <t>Reject by OAPI programs Yes/No:__________</t>
    <phoneticPr fontId="2" type="noConversion"/>
  </si>
  <si>
    <t>Error Message:__________________</t>
    <phoneticPr fontId="2" type="noConversion"/>
  </si>
  <si>
    <t>Order NO.:_______________</t>
    <phoneticPr fontId="2" type="noConversion"/>
  </si>
  <si>
    <t>Deleted Order NO.:_______________</t>
    <phoneticPr fontId="2" type="noConversion"/>
  </si>
  <si>
    <t>Unmatch Order NO.:_______________</t>
    <phoneticPr fontId="2" type="noConversion"/>
  </si>
  <si>
    <t>matched Order NO.:_______________</t>
    <phoneticPr fontId="2" type="noConversion"/>
  </si>
  <si>
    <t>The Exchange changes one of the MMP setting and the tester can identify the changes via broadcast (BU87)</t>
    <phoneticPr fontId="2" type="noConversion"/>
  </si>
  <si>
    <r>
      <t xml:space="preserve">Tester can use transaction to change the  “Quantity Protection quantity”, “Delta Protection quantity”, “Exposure Limit Time Interval” and “Quotation Frozen time”(DC87)
</t>
    </r>
    <r>
      <rPr>
        <sz val="11"/>
        <color theme="5"/>
        <rFont val="Calibri"/>
        <family val="3"/>
        <charset val="134"/>
        <scheme val="minor"/>
      </rPr>
      <t>Change CKH MMP to 
Quantity Protection quantity : 100
Delta Protection quantity: 100
Exposure Limit Time Interval: 10
Quotation Frozen time:10</t>
    </r>
    <phoneticPr fontId="2" type="noConversion"/>
  </si>
  <si>
    <t xml:space="preserve"> Tester can retrieve a list of non-trading days of DHT futures (Market Code:129; Commodity Code: 6101) via DA18 after issuing a DQ18.</t>
    <phoneticPr fontId="2" type="noConversion"/>
  </si>
  <si>
    <t>Can you obtain the table by DQ18 Yes/No:_______</t>
    <phoneticPr fontId="2" type="noConversion"/>
  </si>
  <si>
    <t xml:space="preserve"> Tester can identify whether the respective dates are close for trading, settlement or clearing respectively via closed_for_trading_c, closed_for_settlement_c or closed_for_clearing_c fields.</t>
    <phoneticPr fontId="2" type="noConversion"/>
  </si>
  <si>
    <t xml:space="preserve"> Tester place MO31 orders in products from both holiday market and non-holiday market. Orders for products in holiday market should be rejected.</t>
    <phoneticPr fontId="2" type="noConversion"/>
  </si>
  <si>
    <t>Step i Order NO.:_______________
Step ii Order NO.:_______________
Step iii Order NO.:_______________</t>
    <phoneticPr fontId="2" type="noConversion"/>
  </si>
  <si>
    <t>Order NO.:_______________
TMC name:_______________</t>
    <phoneticPr fontId="2" type="noConversion"/>
  </si>
  <si>
    <t xml:space="preserve">ii)                   Enter T2 (MO77) on HK388 Call Options </t>
    <phoneticPr fontId="2" type="noConversion"/>
  </si>
  <si>
    <t>ii. Buy LRA Futures (Price 10035, Quantity 1) with “exch_order_type_n” set to 2048</t>
    <phoneticPr fontId="2" type="noConversion"/>
  </si>
  <si>
    <t>iii. Buy LRA Futures (Price 10030, Quantity 1) with “validity” set to day and “exch_order_type_n” set to 0</t>
    <phoneticPr fontId="2" type="noConversion"/>
  </si>
  <si>
    <t>iv. Buy LRA Futures (Price 10025, Quantity 1) with “validity” set to good-till-cancel and “exch_order_type_n” set to 0 (only if system support GTC orders)</t>
    <phoneticPr fontId="2" type="noConversion"/>
  </si>
  <si>
    <t>v. Buy LRA Futures (Price 10010, Quantity 1) with “validity” set to day and “exch_order_type_n” set to 2048</t>
    <phoneticPr fontId="2" type="noConversion"/>
  </si>
  <si>
    <t>vi. Buy LRA Futures (Price 10020, Quantity 1) with “validity” set to day and “exch_order_type_n” set to 2048</t>
    <phoneticPr fontId="2" type="noConversion"/>
  </si>
  <si>
    <t>vii. Buy LRA Futures (Price 10005, Quantity 1) with “validity” set to good-till-cancel and “exch_order_type_n” set to 2048 (only if system support GTC orders)</t>
    <phoneticPr fontId="2" type="noConversion"/>
  </si>
  <si>
    <t>viii. Buy LRA Futures (Price 10015, Quantity 1) with “validity” set to good-till-cancel and “exch_order_type_n” set to 2048 (only if system support GTC orders)</t>
    <phoneticPr fontId="2" type="noConversion"/>
  </si>
  <si>
    <t>MO37 instrument series Order No.:______________________</t>
    <phoneticPr fontId="2" type="noConversion"/>
  </si>
  <si>
    <t>MO93 instrument series Order No.:______________________</t>
    <phoneticPr fontId="2" type="noConversion"/>
  </si>
  <si>
    <t>MO96 instrument series Order No.:______________________</t>
    <phoneticPr fontId="2" type="noConversion"/>
  </si>
  <si>
    <t xml:space="preserve"> After the Exchange sends the quote request. Tester needs to confirm which instrument series    and TMC series have the quote request </t>
    <phoneticPr fontId="2" type="noConversion"/>
  </si>
  <si>
    <t>Quote request sent by exchange instrument series name:_____________________
Quote request sent by exchange TMC name:_____________________</t>
    <phoneticPr fontId="2" type="noConversion"/>
  </si>
  <si>
    <t>The Exchange changes the Trading State to AHT_INACT_T_ORDER, tester must be able to identify orders in v, vi, vii, and viii are active while orders in iii and iv are inactivated.</t>
    <phoneticPr fontId="2" type="noConversion"/>
  </si>
  <si>
    <t xml:space="preserve"> The Exchange changes the Trading State of LRA market to AHT_OPEN_PL, and then, executes orders in vi and viii .  Tester uses BD6 to confirm the clearing date of the trades. </t>
    <phoneticPr fontId="2" type="noConversion"/>
  </si>
  <si>
    <t>This test case need to be performed after 17:15.</t>
    <phoneticPr fontId="2" type="noConversion"/>
  </si>
  <si>
    <t>ix. Buy LRA Futures (Price 10155, Quantity 1) with “validity” set to day and “exch_order_type_n”  set to 2048</t>
    <phoneticPr fontId="2" type="noConversion"/>
  </si>
  <si>
    <t>xi. Buy LRA Futures (Price 10160, Quantity 1) with “validity” set to good-till-cancel and “exch_order_type_n” set to 2048 (only if system support GTC orders)</t>
    <phoneticPr fontId="2" type="noConversion"/>
  </si>
  <si>
    <t>xii. Buy LRA Futures (Price 10170, Quantity 1) with “validity” set to good-till-cancel and “exch_order_type_n” set to 2048 (only if system support GTC orders)</t>
    <phoneticPr fontId="2" type="noConversion"/>
  </si>
  <si>
    <t>Which options is Halt:_________________(E.G.: HHI)
Any order is deleted(Yes/No):_________
Any disconnection(Yes/No):___________</t>
    <phoneticPr fontId="2" type="noConversion"/>
  </si>
  <si>
    <t>Changed Order No.:__________________</t>
    <phoneticPr fontId="2" type="noConversion"/>
  </si>
  <si>
    <t>Removed Quotes Order No.:__________________</t>
    <phoneticPr fontId="2" type="noConversion"/>
  </si>
  <si>
    <t>xiii. Buy LRA Futures (Price 10175, Quantity 1) with “validity” set to day and “exch_order_type_n” set to 2048</t>
    <phoneticPr fontId="2" type="noConversion"/>
  </si>
  <si>
    <t>xiv. Buy LRA Futures (Price 10185, Quantity 1) with “validity” set to day and “exch_order_type_n” set to 2048</t>
    <phoneticPr fontId="2" type="noConversion"/>
  </si>
  <si>
    <t>xv. Buy LRA Futures (Price 10180, Quantity 1) with “validity” set to good-till-cancel and “exch_order_type_n” set to 2048 (only if system support GTC orders)</t>
    <phoneticPr fontId="2" type="noConversion"/>
  </si>
  <si>
    <t>Outstanding Order No.:_______________________________</t>
    <phoneticPr fontId="2" type="noConversion"/>
  </si>
  <si>
    <t>Tester confirms the trade details of the trades from orders in AHT session of previous business day, please list the mater ID in anser column.</t>
    <phoneticPr fontId="2" type="noConversion"/>
  </si>
  <si>
    <t>Test please send the quote by MO37</t>
    <phoneticPr fontId="2" type="noConversion"/>
  </si>
  <si>
    <t>Test please send the quote by MO93 (sending multiple quotes on an instrument series through multiple MO93)*</t>
    <phoneticPr fontId="2" type="noConversion"/>
  </si>
  <si>
    <t>Test please send the quote by MO96</t>
    <phoneticPr fontId="2" type="noConversion"/>
  </si>
  <si>
    <r>
      <t xml:space="preserve">Identify the details of quote request for instrument series and TMC series 
</t>
    </r>
    <r>
      <rPr>
        <sz val="11"/>
        <color theme="1"/>
        <rFont val="Calibri"/>
        <family val="2"/>
        <scheme val="minor"/>
      </rPr>
      <t>Exchange sends the quote request for one of the instrument series and TMC series, tester needs to confirm which series have the quote request and reply the quote request.</t>
    </r>
    <phoneticPr fontId="2" type="noConversion"/>
  </si>
  <si>
    <t xml:space="preserve">Tester uses MO4 to cancel the inputted orders on instrument series &amp; TMC series </t>
    <phoneticPr fontId="2" type="noConversion"/>
  </si>
  <si>
    <t>This test case need to be performed after 11:00.</t>
    <phoneticPr fontId="2" type="noConversion"/>
  </si>
  <si>
    <r>
      <rPr>
        <b/>
        <sz val="11"/>
        <color theme="5"/>
        <rFont val="Calibri"/>
        <family val="2"/>
        <scheme val="minor"/>
      </rPr>
      <t>H</t>
    </r>
    <r>
      <rPr>
        <b/>
        <sz val="11"/>
        <color theme="5"/>
        <rFont val="Calibri"/>
        <family val="3"/>
        <charset val="134"/>
        <scheme val="minor"/>
      </rPr>
      <t>HI Market PREOPEN (10:30 - 11:00)</t>
    </r>
    <r>
      <rPr>
        <sz val="11"/>
        <color theme="1"/>
        <rFont val="Calibri"/>
        <family val="2"/>
        <scheme val="minor"/>
      </rPr>
      <t xml:space="preserve">
7.1.1.1 Buy 7 lots of Auction order (AO) with close position (Give Up to HKCGA1 (i.e. give_up_member) if applicable)
7.1.1.2 Change the quantity of above AO order from 7 to 3
7.1.1.3 Change the quantity of above AO order from 3 to 5
7.1.1.4 Sell 7 lots of AO with open position 
7.1.1.5 Cancel the above AO order with 7 lots
7.1.1.6 Sell 10 lots of AO with open position 
7.1.1.7 Sell 10 lots of Limit order (LO) @ 23200 with open position (Good Till Date order if applicable, otherwise rest of day order, tester needs to confirm the 16-digit hexadecimal order number for good till date order) (Give Up to HKCGA1 (i.e. give_up_member) if applicable) 
7.1.1.8 Change the price to 23300 and quantity to 5 lots for the above order
7.1.1.9  Buy 3 lots of LO @ 23200 with close position (Good Till Cancel order if applicable, otherwise rest of day order, tester needs to confirm the 16-digit hexadecimal order number for good till cancel order) 
7.1.1.10 Change the price to 23300 and quantity to 1 lot for the above order   
Check with outstanding order details</t>
    </r>
    <phoneticPr fontId="2" type="noConversion"/>
  </si>
  <si>
    <t>This test case need to be performed at 10:30 - 11:00</t>
    <phoneticPr fontId="2" type="noConversion"/>
  </si>
  <si>
    <t>HKB</t>
    <phoneticPr fontId="2" type="noConversion"/>
  </si>
  <si>
    <t>CKH</t>
    <phoneticPr fontId="2" type="noConversion"/>
  </si>
  <si>
    <t>The Exchange has delisted a TMC series and the tester can identify which TMC series is delisted and provide the TMC name in the answer column</t>
    <phoneticPr fontId="2" type="noConversion"/>
  </si>
  <si>
    <t>Handling of a new TMC series with the same combo definition as a delist TMC series - Exchange will add a new TMC series with the same combo definition was delisted on the same testing day. Tester can identify the newly added TMC series and the combo definition, please list the details in answer column</t>
    <phoneticPr fontId="2" type="noConversion"/>
  </si>
  <si>
    <t xml:space="preserve"> In AHT session, Exchange triggers “Halt” ISS on either HHI or HSI options. Tester can identify the halted option class and contracts via BI41 and confirms all orders of the halted THM option contracts remain but are not matched. The login account(s) should not be disconnected/having missing Heartbeat. </t>
    <phoneticPr fontId="2" type="noConversion"/>
  </si>
  <si>
    <t>N/A</t>
  </si>
  <si>
    <t>Please place order / quote on the locked underlying identify in test case 1.11.6, and state the order/quote result in column Test_Result.</t>
  </si>
  <si>
    <t>Test Date</t>
  </si>
  <si>
    <t>Assigned Test Date</t>
  </si>
  <si>
    <t>TMC name:_________________</t>
  </si>
  <si>
    <t>New Order NO.:_______________
New Order Price:_____________
Then the order QTY is changed to :_______________
Order price is changed to :_______________</t>
  </si>
  <si>
    <t>XAB</t>
  </si>
  <si>
    <t xml:space="preserve">Order Number of step i): 
Order Number of step ii):
Order Number of step iii):
</t>
  </si>
  <si>
    <t>Order No:</t>
  </si>
  <si>
    <t>quote request series name:________
quote request TMC name:________</t>
  </si>
  <si>
    <t>Order No.:_____________________
TMC Name:_____________________</t>
  </si>
  <si>
    <t>New Instrument Series:
_____________________
New Combo Series:
_____________________</t>
  </si>
  <si>
    <t xml:space="preserve">Match ID: 
Trade No: 
Price: 
QTY: 
Order No: </t>
  </si>
  <si>
    <t xml:space="preserve">
Match ID:_____________________</t>
  </si>
  <si>
    <t>The program can still connect to the system after 15 minutes of no action (i.e. no order or query activities)</t>
    <phoneticPr fontId="2" type="noConversion"/>
  </si>
  <si>
    <t>vi)                 Exchange executes one of the orders, tester confirms outstanding orders and trade details via BO5 and BD6 respectively.</t>
    <phoneticPr fontId="2" type="noConversion"/>
  </si>
  <si>
    <t xml:space="preserve">v)                  Delete order i) and Alter order ii) via MO4 and MO33 (only if system support MO33) respectively. </t>
    <phoneticPr fontId="2" type="noConversion"/>
  </si>
  <si>
    <t>check every 5 mins</t>
    <phoneticPr fontId="2" type="noConversion"/>
  </si>
  <si>
    <t>Any disconnect(Yes/No):_________</t>
    <phoneticPr fontId="2" type="noConversion"/>
  </si>
  <si>
    <t>Exchange will perform 2.6 test items during 13:00 - 14:00.</t>
    <phoneticPr fontId="2" type="noConversion"/>
  </si>
  <si>
    <t xml:space="preserve">Instrument series Order No:
TMC series with positive price Order No:
TMC series with zero price Order No:
TMC series with negative price Order No:
</t>
    <phoneticPr fontId="2" type="noConversion"/>
  </si>
  <si>
    <t xml:space="preserve">Cancelled instrument series Order No: 
Cancelled tmc series Order No: 
</t>
    <phoneticPr fontId="2" type="noConversion"/>
  </si>
  <si>
    <t>new instrument series name:_______________
new TMC name:____________</t>
    <phoneticPr fontId="2" type="noConversion"/>
  </si>
  <si>
    <t xml:space="preserve">Please list the match ID of the trade below : 
Please list the order number from the BO5 of the trade below: 
</t>
    <phoneticPr fontId="2" type="noConversion"/>
  </si>
  <si>
    <t>7.1.1.1 Order No.:____________________
7.1.1.4 Order No.:____________________
7.1.1.6 Order No.:____________________
7.1.1.7 Order No.:____________________
7.1.1.9 Order No.:____________________
7.1.1.10 Updated Order No.:_________</t>
    <phoneticPr fontId="2" type="noConversion"/>
  </si>
  <si>
    <r>
      <t xml:space="preserve"> MO74-Unmatched Own T4 Trade Report Deletion (Optional)</t>
    </r>
    <r>
      <rPr>
        <sz val="11"/>
        <color theme="1"/>
        <rFont val="Calibri"/>
        <family val="2"/>
        <scheme val="minor"/>
      </rPr>
      <t xml:space="preserve"> 
After tester sends a T4 trade report, tester needs to delete the above order </t>
    </r>
    <phoneticPr fontId="2" type="noConversion"/>
  </si>
  <si>
    <t>Instrument series name:__________
TMC name:___________________</t>
    <phoneticPr fontId="2" type="noConversion"/>
  </si>
  <si>
    <t>Participant:_____________________
Exchange:______________________
Underlying:_____________________
Quantity protaction:______________
Delta protaction:________
Exposure time limit interval:______
Frozen time:__________</t>
    <phoneticPr fontId="2" type="noConversion"/>
  </si>
  <si>
    <t>Every 5 mins</t>
    <phoneticPr fontId="2" type="noConversion"/>
  </si>
  <si>
    <t>Participant:_____________________
Exchange:______________________
Underlying:____________________
Quantity protaction:______________
Delta protaction:___________
Exposure time limit interval:______
Frozen time:____________</t>
    <phoneticPr fontId="2" type="noConversion"/>
  </si>
  <si>
    <t xml:space="preserve">Error Message: </t>
    <phoneticPr fontId="2" type="noConversion"/>
  </si>
  <si>
    <t>ISS of A50 spot month:_________
Status of Underlying CCC: __________</t>
    <phoneticPr fontId="2" type="noConversion"/>
  </si>
  <si>
    <t>New instrument series name:___________
New TMC name:___________</t>
    <phoneticPr fontId="2" type="noConversion"/>
  </si>
  <si>
    <t>Step xiii Order No.:____________________________
Step xiv Order No.:____________________________
Step xv Order No.:____________________________
Match ID:______________________
Trade No:______________________
Order No:______________________</t>
    <phoneticPr fontId="2" type="noConversion"/>
  </si>
  <si>
    <t>Match ID of the trade clear today:
_______________________________________
Match ID of the trade clear next clearing date:
_______________________________________</t>
    <phoneticPr fontId="2" type="noConversion"/>
  </si>
  <si>
    <t>Test_Result</t>
  </si>
  <si>
    <t>Answer_Format_Sample</t>
  </si>
  <si>
    <t>i.e. HKB</t>
  </si>
  <si>
    <t>i.e. HKBZ3</t>
  </si>
  <si>
    <t>Test_Date
(The date performed this test case)</t>
  </si>
  <si>
    <t>Tester please identify the tick size of an instrument class (via the field “dec_in_premium_n” field in DQ122) and update in answer column.</t>
  </si>
  <si>
    <t>Input MO31 orders on Instrument and Combo Classes with 5 Underlying Code:</t>
  </si>
  <si>
    <t>Canceled MO37 Order No:______________________</t>
  </si>
  <si>
    <t>Canceled MO93 Order No:______________________</t>
  </si>
  <si>
    <t>Canceled MO96 Order No:______________________</t>
  </si>
  <si>
    <t>Canceled Quote Order No:______________________</t>
  </si>
  <si>
    <t>The real-time instrument series and TMC series will be created at 10:30 a.m. - 13:00 p.m. HKT</t>
  </si>
  <si>
    <t>Program must be login before 11:30 a.m. HKT. And Exchange will add the series between 10:30 a.m. to 13:00 p.m. HKT.</t>
  </si>
  <si>
    <t xml:space="preserve"> Handle Quote Request of Weekly Options: (only if system support MO51/MI4)
     i)   Issue Quote Request (MO51) on HSI Weekly Call Options
     ii)  Exchange Sends a Quote Request on any HSI Weekly Put Options. Tester should identify the series that is requested via MI4, and reply the quote.</t>
  </si>
  <si>
    <t>Program must be login before 11:00 a.m. HKT.</t>
  </si>
  <si>
    <r>
      <t xml:space="preserve">MQ80-Query T4 Trade Report waiting for matching from counterpart (Optional)
</t>
    </r>
    <r>
      <rPr>
        <sz val="11"/>
        <color theme="1"/>
        <rFont val="Calibri"/>
        <family val="2"/>
        <scheme val="minor"/>
      </rPr>
      <t xml:space="preserve">Exchange will issue a T4 trade reports to tester for matching.  Tester need to confirm the details of the trade report and match the trade report by sending out MO75
</t>
    </r>
    <r>
      <rPr>
        <sz val="11"/>
        <color theme="5"/>
        <rFont val="Calibri"/>
        <family val="3"/>
        <charset val="134"/>
        <scheme val="minor"/>
      </rPr>
      <t>Exchange will issue T4 in about 2 mins after 8.3</t>
    </r>
    <phoneticPr fontId="2" type="noConversion"/>
  </si>
  <si>
    <t>1) Exchange will trigger the Trading Halt on testing product between 5:30 - 6:00 p.m. HKT
2) Exchange will mornitor the account connection status, please do not log out intentionlly.</t>
    <phoneticPr fontId="2" type="noConversion"/>
  </si>
  <si>
    <t>The OAPI program can login HKATS Certification Test Environment and automatically change the password as required. If Fail, please state the fail reason in column Remarks.</t>
    <phoneticPr fontId="2" type="noConversion"/>
  </si>
  <si>
    <t>After login HKATS, use DQ29 to retrieve the market status in markets HSI, MTW,  which retrieved from DQ29 with the tester</t>
    <phoneticPr fontId="2" type="noConversion"/>
  </si>
  <si>
    <t>Order Number: 6B12A884:00000735
（E.G. : 6AB5E9C3:00000079）</t>
    <phoneticPr fontId="2" type="noConversion"/>
  </si>
  <si>
    <t xml:space="preserve"> </t>
    <phoneticPr fontId="2" type="noConversion"/>
  </si>
  <si>
    <t>Should be tested  at 10:30 - 16:00</t>
    <phoneticPr fontId="2" type="noConversion"/>
  </si>
  <si>
    <t>MHI option Order No:</t>
    <phoneticPr fontId="2" type="noConversion"/>
  </si>
  <si>
    <t>Need to enter 6 orders with T+1</t>
    <phoneticPr fontId="2" type="noConversion"/>
  </si>
  <si>
    <t>Exchange Participant please answer following questions</t>
  </si>
  <si>
    <t xml:space="preserve">i.e. HKB
</t>
  </si>
  <si>
    <t>Order Reject</t>
  </si>
  <si>
    <t>Please state the message code and text description for the transaction placed in test 1.11.7 which provide completion and/or transaction status in Test_Result.</t>
  </si>
  <si>
    <t xml:space="preserve">Completion Status: 
Error Code: 
Error Message: </t>
  </si>
  <si>
    <t>Receive Market Message (BI81) and identify the following information:
message priority (message_priority_c) in text description:
message subject (message_header_s):Cert.Test for 1.7 Message on YYYY-MM-DD
message content (text_line_s):
the market that receives the message (market code in series_t) (optional):</t>
  </si>
  <si>
    <t>Tester pls input buy order before the first trading date of a series and pls provide the result in answer column</t>
  </si>
  <si>
    <r>
      <t>Tester please list the last trading date (LTD) and time (LTT) of</t>
    </r>
    <r>
      <rPr>
        <b/>
        <i/>
        <sz val="11"/>
        <rFont val="Calibri"/>
        <family val="2"/>
        <scheme val="minor"/>
      </rPr>
      <t xml:space="preserve"> </t>
    </r>
    <r>
      <rPr>
        <sz val="11"/>
        <rFont val="Calibri"/>
        <family val="2"/>
        <scheme val="minor"/>
      </rPr>
      <t>futures and</t>
    </r>
    <r>
      <rPr>
        <u val="double"/>
        <sz val="11"/>
        <rFont val="Calibri"/>
        <family val="2"/>
        <scheme val="minor"/>
      </rPr>
      <t xml:space="preserve"> calendar spread as listed in test series column.</t>
    </r>
  </si>
  <si>
    <t>Tester please list the last trading date (LTD) and the effective expiration date (EED) of an instrument series as listed in test series.</t>
  </si>
  <si>
    <t>Tester please identify the trading currency of the test product (via the field “base_cur_s” field in DQ122) in answer column.</t>
  </si>
  <si>
    <t>TMC Name : ________________________ (E.G.:TMC_HK388/001)</t>
  </si>
  <si>
    <t xml:space="preserve">Test please use MO93 replace the quote issue by MO93 </t>
  </si>
  <si>
    <t xml:space="preserve">Tester please execute the order placed via test case 4.3.1 to make a trade, tester needs to confirm the executed trade with the instrument series, price, quantity and 16-digit hexadecimal order number from BO5 and BD6 (also confirms the trade number) in column Answer. </t>
  </si>
  <si>
    <t>4.3.0</t>
  </si>
  <si>
    <t>Series created by Exchange in item 4.3.0</t>
  </si>
  <si>
    <t xml:space="preserve">Tester uses DC3 with net_price pricing method to create TMC series with 4 legs (as listed in column Test Series) and input order in that new TMC in the same time (via MO31/MO37)
6.2.1 Order/quotes sent
6.2.2 Tester is able to identify the TMC and leg details
</t>
  </si>
  <si>
    <t xml:space="preserve">Create Tailor-Made Combination (TMC) series for trading 
Tester uses DC3 with net_price pricing method to create TMC series with 2 legs and input order in that new TMC in the same time (via MO31/MO37)
 - Order / quotes sent
6.1.1 Orders/quotes sent
6.1.2 Tester please list the TMC and leg information as required in column Answer (e.g. buy 1 lot of Series 1 as listed in column Test Series  and buy 2 lot of series 2)
</t>
  </si>
  <si>
    <t xml:space="preserve">Tester uses DC3 without pricing method specified  to create TMC should be rejected.
</t>
  </si>
  <si>
    <t>Test_Status
(complete or unfinished)</t>
  </si>
  <si>
    <t>Test_Date
(DD-MMM-YYYY)</t>
  </si>
  <si>
    <t>Tester inputs the following MO31 orders during Pre-Opening with any valid account type (e.g. ‘C’), valid order position (optional) (i.e. open_close_req_c = 1 for open position, open_close_req_c = 2  for close position) on spot futures.</t>
  </si>
  <si>
    <t>During the “Quotation Frozen time” period, tester please issue quotes on the MMP being triggered underlying and the quotes will be rejected by HKATS. Please list the error message in column Answer.</t>
  </si>
  <si>
    <t>During the “Quotation Frozen Time” period, tester tries to issue limit order via MO31 and the order can be successfully issued (optional for MM program that will use MO31 only). Please list the order number in column Answer.</t>
  </si>
  <si>
    <t>e.g. HKB</t>
  </si>
  <si>
    <t>This set of test cases (13.x) must be performed on holiday trading day (please check with exchange if you are not clear on which date is set as holiday trading.).</t>
  </si>
  <si>
    <t>           Input MO31 orders to Weekly Options (e.g. HSI Weekly Options; Market Code:39):
     i)    Buy HSI Weekly Call Options (Price 100, Quantity 1) with “validity” set to day and “exch_order_type_n” set to 0
     ii)   Sell HSI Weekly Call Options (Price 101, Quantity 2) with “validity” set to Good-Till-Cancel and “exch_order_type_n” set to 2048 (only if system support GTC orders)
     iii)  Buy HSI Weekly Put Options  (Price 80, Quantity 3) with “validity” set to Good-Till-Cancel and “exch_order_type_n” set to 0 (only if system support GTC orders)
     iv)  Delete order i) and Alter order ii) via MO4 and MO33 (Update order i price to 101 qty to 10) (only if system support MO33) respectively. 
     v)   Exchange executes one of the orders, tester confirms outstanding orders and trade details via BO5 and BD6 respectively.
After step iv wait 2 mins until order exeucted by exchange</t>
  </si>
  <si>
    <t>        Input Trade Reports to Weekly Options: (only if system support MO75/MO76/MO77)
     i)    Enter T1 (MO76) on HSI Weekly Call Options
     ii)   Enter T2 (MO77) on HSI Weekly Call Options
     iii)  Enter T4 (MO75) on HSI Weekly Put Options (counter party is HK TOM)</t>
  </si>
  <si>
    <t>Shall client don't support any of the order type mentioned in case description, please state in column Remarks.</t>
  </si>
  <si>
    <t xml:space="preserve">Active Order No.: 
Active Order No.: 
Active Order No.: 
Active Order No.: 
Inactive Order No.: 
Inactive Order No.: 
</t>
  </si>
  <si>
    <t xml:space="preserve">Match ID: 
Trade No: 
Price:
Order No:
Clearing date: </t>
  </si>
  <si>
    <t>Match ID: 6B12A8C600000003
Trade No: 14
Price:10020
Order No:6B12A8C6:00000964
Clearing date: 2023-05-29</t>
  </si>
  <si>
    <t>Following test cases need to be performed in next business day before 9:15 a.m. HKT
(00:00 a.m. to 09:15 a.m. HKT on next business day)</t>
  </si>
  <si>
    <t>Series Name : ________________________ (E.G.HK388N3)</t>
  </si>
  <si>
    <t>Exhange will suspend/resume  at 10:30 - 16:00 A.M. HKT</t>
    <phoneticPr fontId="2" type="noConversion"/>
  </si>
  <si>
    <t xml:space="preserve">message_priority_c: 
message_header_s: 
text_line_s: 
market code in series_t: </t>
    <phoneticPr fontId="2" type="noConversion"/>
  </si>
  <si>
    <t>HEX</t>
    <phoneticPr fontId="2" type="noConversion"/>
  </si>
  <si>
    <t>Please list the first trading date (FTD) and time (FTT) of a series HIS Weekly Options</t>
  </si>
  <si>
    <t xml:space="preserve">FTD and FTT:
____________________________
</t>
  </si>
  <si>
    <t>LTD:
______________________
EED:
______________________</t>
  </si>
  <si>
    <t>Quote request send by Exchange series name:__________</t>
  </si>
  <si>
    <t>HSI</t>
  </si>
  <si>
    <t xml:space="preserve">LTD and LTT:
____________________________
</t>
  </si>
  <si>
    <t>Order No 5: 6B12A883:0000DC4D</t>
  </si>
  <si>
    <t xml:space="preserve">Order No 1: 
Order No 2: 
Order No 3: 
Order No 4: 
Order No 5: 
Order No 6: 
Order No 7: 
Order No 8: 
Order No 9: 
Order No 10:
Match ID: </t>
  </si>
  <si>
    <t>Step ii Order NO.::6B12A8C6:0000095F</t>
  </si>
  <si>
    <t>Step i Order NO.:
Step ii Order NO.:
Step iii Order NO.:
Step iv Order NO.:
Step v Order NO.:
Step vi Order NO.:
Step vii Order NO.:
Step viii Order NO.:</t>
  </si>
  <si>
    <t xml:space="preserve">Match ID: 
Trade No: 
Price:
Order No: 
Match ID: 
Trade No: 
Price: 
Order No: </t>
  </si>
  <si>
    <t>Step ix Order No:  6B12A8C6:00001738
Step x Order No: 6B12A8C6:00001739
Step xi Order No: 6B12A8C6:0000173B
Step xii Order No: 6B12A8C6:0000173C
Match ID: 6B12A8C60000007
Trade No: 22
Price: 10165
QTY: 1
Order No:  6B12A8C6:00001739
Match ID: 6B12A8C60000008
Trade No: 24
Price: 10170
QTY: 1
Order No: 6B12A8C6:0000173C</t>
  </si>
  <si>
    <t xml:space="preserve">Order Number of step i): 
Order Number of step ii): 
Order Number of step iii): 
Order Number of step iv): 
Canceled Order Number of step v): 
Updated Order Number of step v): 
Trade Number of Step vi) :
Match ID of step vi): </t>
  </si>
  <si>
    <t xml:space="preserve">Order No: 
Match ID: 
Trade No: 
Price: 
QTY: </t>
  </si>
  <si>
    <t xml:space="preserve">Order No 1: 
Order No 2: 
Match ID: 
Trade No: 
Price: 
QTY: </t>
  </si>
  <si>
    <t xml:space="preserve">Order No 1: 
Order No 2: </t>
  </si>
  <si>
    <t>Step1 error message: 
Step2 order No.: 
Step3 error message: 
Step4 error message: 
Step5 executed instrument series name: 
Step5 trade number: 
Step5 order number: 
Step5 traded price: 
Step5 traded quantity: 
Step5 Give up account  (if applicable) :_______________
Step5 Order position (if applicable) :_______________</t>
  </si>
  <si>
    <t xml:space="preserve">Order NO 1: 
Order NO 2: 
Order NO 3: </t>
  </si>
  <si>
    <t>List the non-trading day in this month:________</t>
  </si>
  <si>
    <t>List the non-trading day in this month which closed_for_frading_c is "Yes" and closed_for_settlement_c, closed_for_clearing_c is "No" :________
List the non-trading day in this month which closed_for_frading_c , closed_for_settlement_c and closed_for_clearing_c is "Yes" :________</t>
  </si>
  <si>
    <r>
      <t xml:space="preserve"> The Exchange executes the orders in i and ii.  Then, tester uses BD6 to confirm the clearing date of the trades and update in answer column.
(</t>
    </r>
    <r>
      <rPr>
        <sz val="11"/>
        <rFont val="Calibri"/>
        <family val="2"/>
        <scheme val="minor"/>
      </rPr>
      <t>After step viii wait 2 mins untill exchange execute order i and ii.)</t>
    </r>
  </si>
  <si>
    <t>The Exchange executes the orders in x and xii.  Then, tester uses BD6 to confirm the trade details. 
(After step xii wait 2 mins until exchange executed the orders.)</t>
  </si>
  <si>
    <t xml:space="preserve">Step ix Order No:  
Step x Order No: 
Step xi Order No: 
Step xii Order No: 
Match ID: 
Trade No: 
Price: 
QTY: 
Order No:  
Match ID: 
Trade No: 
Price: 
QTY: 
Order No: </t>
  </si>
  <si>
    <r>
      <t xml:space="preserve">The Exchange executes the orders in xiv.  Then, tester uses BD6 to confirm the trade details.
</t>
    </r>
    <r>
      <rPr>
        <sz val="11"/>
        <rFont val="Calibri"/>
        <family val="2"/>
        <scheme val="minor"/>
      </rPr>
      <t>(After step xv wait 2 mins until exchange executed the orders.)</t>
    </r>
  </si>
  <si>
    <t>Exchange Participant please login HKATS Certification Test Environment and perform following test cases anytime during the assigned test slots. 
HKATS Certification Test Environment IP/Port: 10.161.5.119 / 12024</t>
  </si>
  <si>
    <t>Order Number:</t>
  </si>
  <si>
    <t>Order Number of step e):
________________________________
Order Number of step f):
________________________________
Order Number of step g):
________________________________</t>
  </si>
  <si>
    <t>Order Number of step e):
________________________________
Order Number of step f):
________________________________</t>
  </si>
  <si>
    <t>Order Number of step i):
________________________________
Order Number of step m):
________________________________</t>
  </si>
  <si>
    <t>Order Number of step g):
________________________________
Order Number of step h):
________________________________</t>
  </si>
  <si>
    <t xml:space="preserve">Exchange will add the instrument series and TMC series with immediate effect, tester please list the new instrument series  and TMC series in column Answer, and perform the following for the newly added instrument series and TMC series without re-login the program:    </t>
  </si>
  <si>
    <t xml:space="preserve">Tester uses MO31 transaction to input rest of day Buy order with valid account type. For TMC series, tester needs to input three orders with positive, zero and negative price respectively. </t>
  </si>
  <si>
    <t>Tester uses MO31 transaction to input rest of day Buy order with valid account type for existing instrument series and TMC series in different partitions (e.g. HSI Futures and Stock Options) and confirm the 16-digit hexadecimal order number after placing the orders. For TMC series, tester needs to input three orders with positive, zero and negative price respectively.</t>
  </si>
  <si>
    <r>
      <t xml:space="preserve">Exchange change the market status to Pre-Opening Allocation (POA):
</t>
    </r>
    <r>
      <rPr>
        <b/>
        <sz val="11"/>
        <color theme="5"/>
        <rFont val="Calibri"/>
        <family val="2"/>
        <scheme val="minor"/>
      </rPr>
      <t>H</t>
    </r>
    <r>
      <rPr>
        <b/>
        <sz val="11"/>
        <color theme="5"/>
        <rFont val="Calibri"/>
        <family val="3"/>
        <charset val="134"/>
        <scheme val="minor"/>
      </rPr>
      <t>HI Market POA (11:00 - 11:15)</t>
    </r>
    <r>
      <rPr>
        <b/>
        <sz val="11"/>
        <color theme="1"/>
        <rFont val="Calibri"/>
        <family val="2"/>
        <scheme val="minor"/>
      </rPr>
      <t xml:space="preserve">
</t>
    </r>
    <r>
      <rPr>
        <sz val="11"/>
        <color theme="1"/>
        <rFont val="Calibri"/>
        <family val="2"/>
        <scheme val="minor"/>
      </rPr>
      <t xml:space="preserve">Please note that tester can input auction order only during this market status
</t>
    </r>
    <r>
      <rPr>
        <sz val="11"/>
        <color theme="5"/>
        <rFont val="Calibri"/>
        <family val="3"/>
        <charset val="134"/>
        <scheme val="minor"/>
      </rPr>
      <t>1. input a limit order
2. input a auction order</t>
    </r>
    <r>
      <rPr>
        <sz val="11"/>
        <color theme="1"/>
        <rFont val="Calibri"/>
        <family val="2"/>
        <scheme val="minor"/>
      </rPr>
      <t xml:space="preserve">
</t>
    </r>
    <r>
      <rPr>
        <b/>
        <sz val="11"/>
        <color theme="1"/>
        <rFont val="Calibri"/>
        <family val="2"/>
        <scheme val="minor"/>
      </rPr>
      <t xml:space="preserve">Exchange change the market status to Open-Allocation (OPA):
</t>
    </r>
    <r>
      <rPr>
        <b/>
        <sz val="11"/>
        <color theme="5"/>
        <rFont val="Calibri"/>
        <family val="2"/>
        <scheme val="minor"/>
      </rPr>
      <t>H</t>
    </r>
    <r>
      <rPr>
        <b/>
        <sz val="11"/>
        <color theme="5"/>
        <rFont val="Calibri"/>
        <family val="3"/>
        <charset val="134"/>
        <scheme val="minor"/>
      </rPr>
      <t>HI Market POA (11:15 - 11:30)</t>
    </r>
    <r>
      <rPr>
        <b/>
        <sz val="11"/>
        <color theme="1"/>
        <rFont val="Calibri"/>
        <family val="2"/>
        <scheme val="minor"/>
      </rPr>
      <t xml:space="preserve">
</t>
    </r>
    <r>
      <rPr>
        <sz val="11"/>
        <color theme="1"/>
        <rFont val="Calibri"/>
        <family val="2"/>
        <scheme val="minor"/>
      </rPr>
      <t xml:space="preserve">Please note that tester cannot perform any order actions during this market status
</t>
    </r>
    <r>
      <rPr>
        <sz val="11"/>
        <color theme="5"/>
        <rFont val="Calibri"/>
        <family val="3"/>
        <charset val="134"/>
        <scheme val="minor"/>
      </rPr>
      <t>3. input a limit order
4. input a auction order</t>
    </r>
    <r>
      <rPr>
        <sz val="11"/>
        <color theme="1"/>
        <rFont val="Calibri"/>
        <family val="2"/>
        <scheme val="minor"/>
      </rPr>
      <t xml:space="preserve">
</t>
    </r>
    <r>
      <rPr>
        <b/>
        <sz val="11"/>
        <color theme="1"/>
        <rFont val="Calibri"/>
        <family val="2"/>
        <scheme val="minor"/>
      </rPr>
      <t xml:space="preserve">Exchange change the market status to Pause (PAU):
</t>
    </r>
    <r>
      <rPr>
        <b/>
        <sz val="11"/>
        <color theme="5"/>
        <rFont val="Calibri"/>
        <family val="2"/>
        <scheme val="minor"/>
      </rPr>
      <t>H</t>
    </r>
    <r>
      <rPr>
        <b/>
        <sz val="11"/>
        <color theme="5"/>
        <rFont val="Calibri"/>
        <family val="3"/>
        <charset val="134"/>
        <scheme val="minor"/>
      </rPr>
      <t>HI Market POA (11:30- 11:40)</t>
    </r>
    <r>
      <rPr>
        <b/>
        <sz val="11"/>
        <color theme="1"/>
        <rFont val="Calibri"/>
        <family val="2"/>
        <scheme val="minor"/>
      </rPr>
      <t xml:space="preserve">
</t>
    </r>
    <r>
      <rPr>
        <b/>
        <sz val="11"/>
        <color theme="5"/>
        <rFont val="Calibri"/>
        <family val="3"/>
        <charset val="134"/>
        <scheme val="minor"/>
      </rPr>
      <t xml:space="preserve">5. </t>
    </r>
    <r>
      <rPr>
        <sz val="11"/>
        <color theme="1"/>
        <rFont val="Calibri"/>
        <family val="2"/>
        <scheme val="minor"/>
      </rPr>
      <t xml:space="preserve">During this period, orders will be matched. Confirm traded details in BD6 with the tester
a.           Executed Instrument 
b.          Trade number
c.           16-digital hexadecimal order number
d.          Traded Price and quantity
e.           Give up account  (if applicable) 
f.            Order position (if applicable)      
Check with executed details and outstanding order details       
</t>
    </r>
    <r>
      <rPr>
        <b/>
        <sz val="11"/>
        <color theme="1"/>
        <rFont val="Calibri"/>
        <family val="2"/>
        <scheme val="minor"/>
      </rPr>
      <t xml:space="preserve">Change the market to Open session   
</t>
    </r>
  </si>
  <si>
    <t>Please do not logout where exchange will monitor your user ID's login status during the test.</t>
  </si>
  <si>
    <t>My program can support this test case with login status not impacted.(Yes or No)
__________________</t>
  </si>
  <si>
    <t xml:space="preserve">3. Exchange will monitor the test account login status, shall there be more than 10 times login and logout within a business day, exchange will contact with the EP for further investigation. </t>
  </si>
  <si>
    <t>(              )</t>
  </si>
  <si>
    <t>OAPI_Program_Support_This_Function</t>
  </si>
  <si>
    <t>Group 1</t>
  </si>
  <si>
    <t>Mandatory_Or_Optional_Required_By HKEX</t>
  </si>
  <si>
    <t>Mandatory</t>
  </si>
  <si>
    <t>Optional</t>
  </si>
  <si>
    <t>Market Making</t>
  </si>
  <si>
    <t>Not Source From HKATS (e.g. source from OMD-D)</t>
  </si>
  <si>
    <t>Group 2: OAPI Program information to be answered by Exchange Participant.</t>
  </si>
  <si>
    <t>Group 3: Test cases to be performed by Exchange Participant - test case to be performed during T session in first testing day</t>
  </si>
  <si>
    <t>Group 4: Test cases to be performed by Exchange Participant - test case to be performed during T+1 session in first testing day</t>
  </si>
  <si>
    <t>Group 5: Test caes to be performed by Exchange Participant - test case to be performed in the next testing day</t>
  </si>
  <si>
    <t>Group 2</t>
  </si>
  <si>
    <t>Group 3</t>
  </si>
  <si>
    <t>Group 4</t>
  </si>
  <si>
    <t>Group 5</t>
  </si>
  <si>
    <t>Group 6</t>
  </si>
  <si>
    <t xml:space="preserve">T2 – Combo Trade Report (MO77) (Maximum 6 legs - under same partition only)
– Please refer to Group 4.3 and 4.4 in the “Highlight of Changes of OAPI Client Application Development in Genium” for more info on Partition Dependence of MO77.
Tester sends a combo series trade report with valid account type with 2 legs in any Options series with non-blank information in the information field and Give Up to HKCGA1 if applicable. Tester needs to confirm the 16-digit hexadecimal order number after sending the above order and the resulting trade details from BO5 and BO6  </t>
  </si>
  <si>
    <t>Test_Case_ID</t>
  </si>
  <si>
    <t>Test_Test_Case_ID</t>
  </si>
  <si>
    <t>Appendix B _ Certification Test Script &amp; Answer</t>
  </si>
  <si>
    <t xml:space="preserve"> (a)Tester needs to confirm whether buy/sell for each series when buying and selling for the newly added series by BU126: (i.e. the definition of the combo series. For example: buying HSIM8 at ratio 1; selling HSI30000G8 at ratio 2).</t>
  </si>
  <si>
    <t>1.3.6
1.3.7</t>
  </si>
  <si>
    <t>Test_Cases_Required_For_The_Prg</t>
  </si>
  <si>
    <t>Screen Capture</t>
  </si>
  <si>
    <t>Clients please paste the required screenshot required during this certification tab in table below.</t>
  </si>
  <si>
    <t>Test Case Item</t>
  </si>
  <si>
    <t>Test_Case_Item</t>
  </si>
  <si>
    <t>Test_Case_Category</t>
  </si>
  <si>
    <t>Full VCM Test</t>
  </si>
  <si>
    <t>General Certification Test</t>
  </si>
  <si>
    <t>Appendix B Group 1</t>
  </si>
  <si>
    <t>Appendix B Group 6</t>
  </si>
  <si>
    <t>Information Service Vendor</t>
  </si>
  <si>
    <t>HKATS OAPI Certification Test Overview</t>
  </si>
  <si>
    <t>3. Perform the Certification test during the confirmed test dates.</t>
  </si>
  <si>
    <t>4. Submit the Certification Test Result.</t>
  </si>
  <si>
    <t>5. Confirm Certification Test Result.</t>
  </si>
  <si>
    <t>1. Request the OAPI Certification Test with HKEX.</t>
  </si>
  <si>
    <t>2. Confirm the test date and test script.</t>
  </si>
  <si>
    <t>6. Sign up the test result.</t>
  </si>
  <si>
    <t>7. Issue Certification Test letter.</t>
  </si>
  <si>
    <t>Note 1: Link Here               about OAPI Certificate Test Form OC.</t>
  </si>
  <si>
    <r>
      <t xml:space="preserve">Client is required to fill in </t>
    </r>
    <r>
      <rPr>
        <b/>
        <u/>
        <sz val="11"/>
        <rFont val="Calibri"/>
        <family val="2"/>
        <scheme val="minor"/>
      </rPr>
      <t>ALL</t>
    </r>
    <r>
      <rPr>
        <b/>
        <sz val="11"/>
        <rFont val="Calibri"/>
        <family val="2"/>
        <scheme val="minor"/>
      </rPr>
      <t xml:space="preserve"> of following OAPI Program Information as the first step and then check relative test case as appropriate in tab "Step 2 - Appendix A_Certification Test" and "Step 2 - Appendix A_Full VCM Test".
</t>
    </r>
  </si>
  <si>
    <t>No.</t>
  </si>
  <si>
    <t>OAPI Program Information Description</t>
  </si>
  <si>
    <t xml:space="preserve">Version No. of the OAPI Program: </t>
  </si>
  <si>
    <t>Please fill in the exchange library version number used by the OAPI program:</t>
  </si>
  <si>
    <t>Index Products (Index Futures and Options)</t>
  </si>
  <si>
    <t>Index Products (Flexible Index Options)</t>
  </si>
  <si>
    <t>Equity Products (Stock Futures)</t>
  </si>
  <si>
    <t>Currency Products</t>
  </si>
  <si>
    <t>Interest Rate and Fixed Income Products</t>
  </si>
  <si>
    <t>Commodities Products</t>
  </si>
  <si>
    <t>Holiday Trading Products (e.g. MSCI Product)</t>
  </si>
  <si>
    <t>Request_For_Exemption</t>
  </si>
  <si>
    <t>Justification_For_Exemption</t>
  </si>
  <si>
    <t>where tester is required to fill in column "OAPI_Program_Support_This_Function", "Justification_For_Exemption", "Remarks" in this tab where applicable.</t>
  </si>
  <si>
    <t>Mandatory_Or_Optional_Required_By HKEX：This column indicates if relevant test case is mandatory or optional required by HKEX.</t>
  </si>
  <si>
    <t>OAPI_Program_Support_This_Function：Client please fill in this column to indicate relevant test case is applicable or not for the program.</t>
  </si>
  <si>
    <t xml:space="preserve">Request_For_Exemption：This column indicates if tester request for examption for relevant mandatory required test case. 
</t>
  </si>
  <si>
    <t>Justification_For_Examption: Please justify in details shall relevant test case is requested for exemption.</t>
  </si>
  <si>
    <t>Full VCM Test Cases are quired for new program ONLY - for existing program, test case 1.13.x in tab "Step 2 - App.A_Certification Test" will be enough to cover the VCM related test cases.</t>
  </si>
  <si>
    <t>Client is required to fill in column "Mandatory_Or_Optional_Required_By HKEX", "Justification_For_Exemption", "Remarks" where applicable.</t>
  </si>
  <si>
    <t>Applicable_Cert._Test_Case</t>
  </si>
  <si>
    <t>2. The test cases are required to be completed within 3 buiness days.</t>
  </si>
  <si>
    <t xml:space="preserve">1. Clients are required to complete and provide the answers for the applicable test cases stated table below.
</t>
  </si>
  <si>
    <t>Group 1: Test cases to be conducted under the supervision &amp; support by HKEX dedicated staff.</t>
  </si>
  <si>
    <t>Test Cases Table of  Contents</t>
  </si>
  <si>
    <t>Group 6: Test cases to be performed by Exchange Participant - test case to be performed any time during the registered test slot.</t>
  </si>
  <si>
    <t>The TMC series will be created at 11:15 - 12:40</t>
  </si>
  <si>
    <t>Handling the delist of TMC series
(subscribe to BU126 where the series status could be found from field "series_status_c").</t>
  </si>
  <si>
    <t xml:space="preserve"> Tester please confirm the “Instrument session state” of A50 spot month futures and underlying CCC.  
(Tester could use UQ15 to query the latest state from market, instrument type, instrument class or underlying level, and keep listen to BI41 to have the latest update.)</t>
  </si>
  <si>
    <t>Exchange will suspend the product by underlying and all contracts based on this underlying will be suspended. Tester please list the suspended underlying. (Tester should subscribe BU120 to receive the relevant information)</t>
  </si>
  <si>
    <t>Exchange will resume the product suspended in previous steps and tester should be able to identify the resumed contracts. Tester please list the resumed underlying. (Tester should subscribe BU120 to receive the relevant information)</t>
  </si>
  <si>
    <t>Exchange will suspend and lock the product by underlying and all contracts based on this underlying will be suspended. Tester should be able to identify the locked Underlying via locked_underlying_c field. Tester please list out the locked underlying in column Test_Result. (Tester should subscribe BI1 + BU120 to have the locked underlying information)</t>
  </si>
  <si>
    <t>This test case need to be performed after 16:32.</t>
  </si>
  <si>
    <t xml:space="preserve">Exhange will suspend/resume  at 10:30 - 16:00 A.M. HKT
</t>
  </si>
  <si>
    <t xml:space="preserve">Note: LRA Futures is just an example, client could choose the product supported by the program and state clear on which product (instrument series) is used for testing this case.
During Open State, tester enters the following orders: </t>
  </si>
  <si>
    <t>i)                     Issue Quote Request (MO51) on HK388 Futures with quantity 15</t>
  </si>
  <si>
    <r>
      <t>T4 – Interbank Trade Report (MO75)</t>
    </r>
    <r>
      <rPr>
        <sz val="11"/>
        <rFont val="Calibri"/>
        <family val="2"/>
        <scheme val="minor"/>
      </rPr>
      <t xml:space="preserve"> 
Tester sends </t>
    </r>
    <r>
      <rPr>
        <b/>
        <sz val="11"/>
        <rFont val="Calibri"/>
        <family val="2"/>
        <scheme val="minor"/>
      </rPr>
      <t>3</t>
    </r>
    <r>
      <rPr>
        <sz val="11"/>
        <rFont val="Calibri"/>
        <family val="2"/>
        <scheme val="minor"/>
      </rPr>
      <t xml:space="preserve"> Buy interbank trade report qty 100, 200, 300 with valid account type to company HKCCC in any Options series with non-blank information in the information field and Give Up to HKCGA1 if applicable. Tester needs to confirm the 16-digit hexadecimal order number after sending the above order         
COUNTERPARTY : HK TOM
Wait 2 mins until the one of the T4 trade report matched</t>
    </r>
  </si>
  <si>
    <t>Tester can retrieve the parameters setting via query (DQ87)
check MMP info for underlying HKB</t>
  </si>
  <si>
    <t>This test case need to be performed at 11:00 - 12:30 HKT</t>
  </si>
  <si>
    <t>This test case need to be performed at 13:30 - 14:30 HKT</t>
  </si>
  <si>
    <t>The real-time instrument series and TMC series will be created at 10:30 - 13:00 HKT
Every 15 mins send quote request with new TMC.</t>
  </si>
  <si>
    <t>The real-time instrument series and TMC series will be created at 10:30 - 13:00 HKT
Every 15 mins send quote request with new Instrument series.</t>
  </si>
  <si>
    <t>- TMC with four legs</t>
  </si>
  <si>
    <r>
      <t xml:space="preserve">Request tester to set a limit on Price (e.g. compare to last traded price or the bid /ask price) in any instrument series. Then the tester places 2 orders with valid account type which are higher and lower than the limit in the instrument series respectively. The tester cannot input any order with price outside the price limit
</t>
    </r>
    <r>
      <rPr>
        <b/>
        <sz val="11"/>
        <color theme="1"/>
        <rFont val="Calibri"/>
        <family val="3"/>
        <charset val="134"/>
        <scheme val="minor"/>
      </rPr>
      <t>Please return the rejection screenshot in tab "Step 3 - App.B_Screen Cap." to HKEX.</t>
    </r>
  </si>
  <si>
    <r>
      <t xml:space="preserve"> Price and Quantity Deviation 
</t>
    </r>
    <r>
      <rPr>
        <b/>
        <i/>
        <sz val="11"/>
        <color theme="1"/>
        <rFont val="Calibri"/>
        <family val="2"/>
        <scheme val="minor"/>
      </rPr>
      <t>We require EP program has the internal risk control mechnism to internally reject the order which is out of price / quantity control before sending to HKEX.</t>
    </r>
  </si>
  <si>
    <t xml:space="preserve">Tester should complete the mandatory program information as stated in tab "Step 1 - App.A_Program Info." in order to review the applicable test case in this tab, </t>
  </si>
  <si>
    <t xml:space="preserve">Note 2: Link Here               about OAPI Certificate Test Appendix A. Client should fill in Step 1 with the program information first, </t>
  </si>
  <si>
    <t>follow with Step 2 about the applicable test cases.</t>
  </si>
  <si>
    <t>Appendix A _ Program Information</t>
  </si>
  <si>
    <t>Appendix A _ Certification Test Case</t>
  </si>
  <si>
    <t>Appendix A _ Full VCM Test Case</t>
  </si>
  <si>
    <t>Please fill in the following information regarding the applicant's OAPI program</t>
  </si>
  <si>
    <t>Please choose the function type of the OAPI Program from draw down:</t>
  </si>
  <si>
    <t>Please choose the Exchange-provided library which the OAPI Program is developed from draw down:</t>
  </si>
  <si>
    <t>Please choose the OAPI Program is New or Existing Program from draw down:</t>
  </si>
  <si>
    <t>Please choose the OAPI program’s market data source from draw down:</t>
  </si>
  <si>
    <t>Does the OAPI Program use Exchange Info Field? (choose from draw down)</t>
  </si>
  <si>
    <t>Does the OAPI Program support MO93? (choose from draw down)</t>
  </si>
  <si>
    <t>Please answer if the OAPI program support following Markets (choose from draw down):</t>
  </si>
  <si>
    <t>HKEX Contact</t>
  </si>
  <si>
    <t>Appendix B _ Screen Capture</t>
  </si>
  <si>
    <r>
      <t xml:space="preserve"> Confirmation on newly added instrument series by BU124 and TMC series by BU124  and BU126     - </t>
    </r>
    <r>
      <rPr>
        <i/>
        <sz val="11"/>
        <color theme="1"/>
        <rFont val="Calibri"/>
        <family val="2"/>
        <scheme val="minor"/>
      </rPr>
      <t>Tester needs to confirm which instrument series (e.g. HSI25000L4) and combo series (e.g. HSIK8/M8) have been added, please list the new series in result column</t>
    </r>
  </si>
  <si>
    <t xml:space="preserve">MCH，HHI， HTI， MCA, MCS, HSI, MHI, CUS, MCS, </t>
  </si>
  <si>
    <t>Transactions</t>
  </si>
  <si>
    <t>Description</t>
  </si>
  <si>
    <t>DQ126</t>
  </si>
  <si>
    <t>Handling last trading time (LTT) during in After-Hours Trading (AHT) session</t>
  </si>
  <si>
    <t>2.8.2.4</t>
  </si>
  <si>
    <t>2.8.2.5</t>
  </si>
  <si>
    <t>2.8.2.6</t>
  </si>
  <si>
    <t>2.8.2.7</t>
  </si>
  <si>
    <t>2.8.2.8</t>
  </si>
  <si>
    <t>2.8.2.9</t>
  </si>
  <si>
    <t>In T session, Tester places at least 6 buy/ sell orders with T+1 flag in the expiring spot series (including relevant combo series), and cancel 1 of those orders subsequently.</t>
  </si>
  <si>
    <r>
      <t xml:space="preserve">Order actions in the expiring spot series with last trading time (LTT) during AHT session, e.g., LME mini futures
</t>
    </r>
    <r>
      <rPr>
        <sz val="11"/>
        <color theme="1"/>
        <rFont val="Calibri"/>
        <family val="2"/>
        <scheme val="minor"/>
      </rPr>
      <t>(* order change only applicable for system support MO33)</t>
    </r>
  </si>
  <si>
    <r>
      <t xml:space="preserve">Tester executes trades </t>
    </r>
    <r>
      <rPr>
        <b/>
        <sz val="11"/>
        <color theme="1"/>
        <rFont val="Calibri"/>
        <family val="2"/>
        <scheme val="minor"/>
      </rPr>
      <t xml:space="preserve">in the </t>
    </r>
    <r>
      <rPr>
        <b/>
        <u/>
        <sz val="11"/>
        <color theme="1"/>
        <rFont val="Calibri"/>
        <family val="2"/>
        <scheme val="minor"/>
      </rPr>
      <t>spot-next</t>
    </r>
    <r>
      <rPr>
        <b/>
        <sz val="11"/>
        <color theme="1"/>
        <rFont val="Calibri"/>
        <family val="2"/>
        <scheme val="minor"/>
      </rPr>
      <t xml:space="preserve"> series</t>
    </r>
    <r>
      <rPr>
        <sz val="11"/>
        <color theme="1"/>
        <rFont val="Calibri"/>
        <family val="2"/>
        <scheme val="minor"/>
      </rPr>
      <t xml:space="preserve"> in AHT session after the LTT of spot series.  Trades on 2 classes with different LTT are required, i.e., 1 trade in each class.</t>
    </r>
  </si>
  <si>
    <r>
      <t xml:space="preserve">Tester executes trades </t>
    </r>
    <r>
      <rPr>
        <b/>
        <sz val="11"/>
        <color theme="1"/>
        <rFont val="Calibri"/>
        <family val="2"/>
        <scheme val="minor"/>
      </rPr>
      <t xml:space="preserve">in the expiring </t>
    </r>
    <r>
      <rPr>
        <b/>
        <u/>
        <sz val="11"/>
        <color theme="1"/>
        <rFont val="Calibri"/>
        <family val="2"/>
        <scheme val="minor"/>
      </rPr>
      <t>spot</t>
    </r>
    <r>
      <rPr>
        <b/>
        <sz val="11"/>
        <color theme="1"/>
        <rFont val="Calibri"/>
        <family val="2"/>
        <scheme val="minor"/>
      </rPr>
      <t xml:space="preserve"> series</t>
    </r>
    <r>
      <rPr>
        <sz val="11"/>
        <color theme="1"/>
        <rFont val="Calibri"/>
        <family val="2"/>
        <scheme val="minor"/>
      </rPr>
      <t xml:space="preserve"> in AHT session but before the LTT.  Trades on 2 classes with different LTT are required, i.e., 1 trade in each class.</t>
    </r>
  </si>
  <si>
    <r>
      <t xml:space="preserve">Tester executes trades </t>
    </r>
    <r>
      <rPr>
        <b/>
        <sz val="11"/>
        <color theme="1"/>
        <rFont val="Calibri"/>
        <family val="2"/>
        <scheme val="minor"/>
      </rPr>
      <t xml:space="preserve">in the expiring </t>
    </r>
    <r>
      <rPr>
        <b/>
        <u/>
        <sz val="11"/>
        <color theme="1"/>
        <rFont val="Calibri"/>
        <family val="2"/>
        <scheme val="minor"/>
      </rPr>
      <t>spot</t>
    </r>
    <r>
      <rPr>
        <sz val="11"/>
        <color theme="1"/>
        <rFont val="Calibri"/>
        <family val="2"/>
        <scheme val="minor"/>
      </rPr>
      <t xml:space="preserve"> </t>
    </r>
    <r>
      <rPr>
        <b/>
        <sz val="11"/>
        <color theme="1"/>
        <rFont val="Calibri"/>
        <family val="2"/>
        <scheme val="minor"/>
      </rPr>
      <t>series</t>
    </r>
    <r>
      <rPr>
        <sz val="11"/>
        <color theme="1"/>
        <rFont val="Calibri"/>
        <family val="2"/>
        <scheme val="minor"/>
      </rPr>
      <t xml:space="preserve"> in T session.  Trades on 2 classes with different LTT are required, i.e., 1 trade in each class.</t>
    </r>
  </si>
  <si>
    <t>In AHT session (before LTT), Tester cancels 1 of those orders placed in item 2.8.2.1</t>
  </si>
  <si>
    <t>In AHT session (before LTT), Tester changes 1 of those orders placed in item 2.8.2.1 (MO33*).</t>
  </si>
  <si>
    <t>In AHT session (before LTT), Tester places 1 new order and changes it immediately (MO33*).</t>
  </si>
  <si>
    <t>In AHT session (before LTT), Tester places 1 new order and cancels it immediately.</t>
  </si>
  <si>
    <t>In AHT session (after LTT), Tester cancels 1 of those orders placed in item 2.8.2.1 and got rejected.</t>
  </si>
  <si>
    <t>In AHT session (after LTT), Tester places 1 new order and got rejected.</t>
  </si>
  <si>
    <t>In AHT session (after LTT), Tester places 1 new order in the spot-next series and changes it immediately (MO33*).</t>
  </si>
  <si>
    <t>In AHT session (after LTT), Tester changes 1 of those orders placed in item 2.8.2.1 and got rejected (MO33*).</t>
  </si>
  <si>
    <t>2.8.2.10</t>
  </si>
  <si>
    <t>2.8.2.11</t>
  </si>
  <si>
    <t>In AHT session (after LTT), Tester places 1 new order in the spot-next series and cancels it immediately.</t>
  </si>
  <si>
    <t>2.8.3.1</t>
  </si>
  <si>
    <t>Verify the ‘End of Trading’ flag is with the AHT close (i.e. AHT_CLOSE_E) and can serve as the signal of day close as required by the OAPI Program.</t>
  </si>
  <si>
    <t>Verify the ‘End of Trading’ flag is not with T session close (i.e. CLOSE_TODAY_E) and have no impact.</t>
  </si>
  <si>
    <t>2.8.3.2</t>
  </si>
  <si>
    <t>Exemption_Approval
(HKEX USE ONLY)</t>
  </si>
  <si>
    <t>Test_Date
(HKEX USE ONLY)</t>
  </si>
  <si>
    <t>HKEX_Test_Remarks
(HKEX USE ONLY)</t>
  </si>
  <si>
    <t>BI9</t>
  </si>
  <si>
    <t>The program has subscribed BI9 broadcast and polls it in regular manner</t>
    <phoneticPr fontId="2" type="noConversion"/>
  </si>
  <si>
    <t>Receive Market Message (BI81) and identify the following information:
message priority (message_priority_c) in text description:
1.7.1 message priority (message_priority_c) in text description:
1.7.2 message subject (message_header_s):
1.7.3 message content (text_line_s):
1.7.4 the market that receives the message (market code in series_t) (optional):</t>
    <phoneticPr fontId="2" type="noConversion"/>
  </si>
  <si>
    <t>Confirmation on newly added instrument and TMC series by BU124 and BU126. Please write down the newly added TMC series names. (e.g.TMC_HSI/001)</t>
    <phoneticPr fontId="2" type="noConversion"/>
  </si>
  <si>
    <t>(b)Tester needs to confirm the definition of an existing series by using DQ126:</t>
    <phoneticPr fontId="2" type="noConversion"/>
  </si>
  <si>
    <t xml:space="preserve">Market Status (BI41 &amp; DQ29) (e.g. PREOPEN, PREOPENALLOC, OPENALLOC, PAUSE, PRE_MKT_ACT, OPEN_DPL, OPEN &amp; CLOSE)
</t>
    <phoneticPr fontId="2" type="noConversion"/>
  </si>
  <si>
    <t>BI41</t>
    <phoneticPr fontId="2" type="noConversion"/>
  </si>
  <si>
    <t>DQ29</t>
  </si>
  <si>
    <t xml:space="preserve">Resumption and suspension of Trading (BI1 &amp; BU124)
Exchange will resume and suspend a contract. Tester needs to confirm which contracts have been resumed/suspended
1.11.1 Tester inputs orders/quotes on two contracts which one is going to be suspended (for program that will input orders/quotes)
1.11.2 Exchange will suspend one of the contracts and tester should be able to identify which contract is suspended.
</t>
    <phoneticPr fontId="2" type="noConversion"/>
  </si>
  <si>
    <t>BI1</t>
    <phoneticPr fontId="2" type="noConversion"/>
  </si>
  <si>
    <t>BU124</t>
    <phoneticPr fontId="2" type="noConversion"/>
  </si>
  <si>
    <t>BU126</t>
    <phoneticPr fontId="2" type="noConversion"/>
  </si>
  <si>
    <t>Tester can identify the trading currency of the product (via the field “base_cur_s” field in DQ122)</t>
    <phoneticPr fontId="2" type="noConversion"/>
  </si>
  <si>
    <t>DQ122</t>
    <phoneticPr fontId="2" type="noConversion"/>
  </si>
  <si>
    <t xml:space="preserve">The OAPI program doesn’t interpreted the “omex version”, an internal reference used by HKEX, which will be returned by the following queries/transactions.
- omniapi_get_info_ex (OMNI_INFTYP_OMEXVERSION)
- UQ12 (omex_version_s)
- CQ68 (omex_version_s)
</t>
    <phoneticPr fontId="2" type="noConversion"/>
  </si>
  <si>
    <t>UQ12</t>
    <phoneticPr fontId="2" type="noConversion"/>
  </si>
  <si>
    <t>CQ68</t>
  </si>
  <si>
    <t>Tester can identify the Underlying with 5 Underlying Code via DQ120. (e.g. HK388, Commodity Code: 6102)</t>
    <phoneticPr fontId="2" type="noConversion"/>
  </si>
  <si>
    <t>DQ120</t>
    <phoneticPr fontId="2" type="noConversion"/>
  </si>
  <si>
    <t xml:space="preserve">Tester can place, alter and cancel MO31 orders of instrument and combo classes with 5 Underlying Code. Confirm BO5 and BD6 after order execution.
</t>
    <phoneticPr fontId="2" type="noConversion"/>
  </si>
  <si>
    <t>MO31</t>
    <phoneticPr fontId="2" type="noConversion"/>
  </si>
  <si>
    <t>BO5</t>
    <phoneticPr fontId="2" type="noConversion"/>
  </si>
  <si>
    <t>BD6</t>
  </si>
  <si>
    <t>MO93</t>
    <phoneticPr fontId="2" type="noConversion"/>
  </si>
  <si>
    <t>MO96</t>
    <phoneticPr fontId="2" type="noConversion"/>
  </si>
  <si>
    <t>MO37</t>
    <phoneticPr fontId="2" type="noConversion"/>
  </si>
  <si>
    <t>MQ8</t>
    <phoneticPr fontId="2" type="noConversion"/>
  </si>
  <si>
    <t>Tester can handle Trade Reports of instrument classes with 5 Underlying Code. (only if system support MO75/MO76/MO77)</t>
    <phoneticPr fontId="2" type="noConversion"/>
  </si>
  <si>
    <t>MO76</t>
    <phoneticPr fontId="2" type="noConversion"/>
  </si>
  <si>
    <t>MO77</t>
  </si>
  <si>
    <t>MO75</t>
    <phoneticPr fontId="2" type="noConversion"/>
  </si>
  <si>
    <t>Tester can handle Quote Request of instrument and combo classes with 5 Underlying Code. (only if system support MO51)</t>
    <phoneticPr fontId="2" type="noConversion"/>
  </si>
  <si>
    <t>MO51</t>
    <phoneticPr fontId="2" type="noConversion"/>
  </si>
  <si>
    <t>Tester uses DC3 with net_price pricing method to create a TMC series with 5 Underlying Code and input order in that new TMC in same time (via MO31/MO37). (only if system support DC3)</t>
    <phoneticPr fontId="2" type="noConversion"/>
  </si>
  <si>
    <t>DC3</t>
    <phoneticPr fontId="2" type="noConversion"/>
  </si>
  <si>
    <t>Volatility Control Mechanism (VCM)
(*Only applicable to existing OAPI programs).
(**For new programs, please apply for the full VCM verification test where the test script will be provided separately by the Exchange in the confirmation email of the certification test.)
* Screenshots for return messages (txstat, test description, BO5 broadcast and BI81 broadcast) are required for this session (Please submit in PDF/WORD Format with clear indication to which step the screenshot belongs to)</t>
    <phoneticPr fontId="2" type="noConversion"/>
  </si>
  <si>
    <t>The OAPI program performs MO33 order modification actions and trade executions on any VCM-applicable contracts. (only if the system supports MO33)
Upon triggering of the VCM Cooling-Off Period, identify the details of BI81 Broadcast</t>
    <phoneticPr fontId="2" type="noConversion"/>
  </si>
  <si>
    <t>MO33</t>
  </si>
  <si>
    <t>The program can confirm outstanding orders after order deletion by others (e.g. exchange) via (BO5/MQ8) (Maximum of 1 MQ8 per second)</t>
    <phoneticPr fontId="2" type="noConversion"/>
  </si>
  <si>
    <t>Handle the message code and text description after Price Alteration (MO33 and/or MO4+MO31) are rejected by PTRM system</t>
    <phoneticPr fontId="2" type="noConversion"/>
  </si>
  <si>
    <t>MO4</t>
  </si>
  <si>
    <t>Confirmation of Orders, Trades and Price Information (BO5, CQ10, CQ68, MO31, MQ8 &amp; BD6) in T day (Tester could refer to App B for the details of the test script)</t>
    <phoneticPr fontId="2" type="noConversion"/>
  </si>
  <si>
    <t>CQ10</t>
  </si>
  <si>
    <t>Trading State changes to AHT_OPEN_PL, tester executes orders and use CQ68 to retrieve the clearing date (Clearing date is next business day) and locate the trade number, instrument series, price, quantity and order number in BD6.</t>
    <phoneticPr fontId="2" type="noConversion"/>
  </si>
  <si>
    <t>Query trades which will be cleared today and the next clearing date:
Tester logouts the application and then Exchange will execute some trades. Tester logins again and queries for trades cleared on today and the next clearing date via CQ10 using the current clearing date and next clearing date information in CQ68</t>
    <phoneticPr fontId="2" type="noConversion"/>
  </si>
  <si>
    <t>MO74</t>
    <phoneticPr fontId="2" type="noConversion"/>
  </si>
  <si>
    <t>MQ78-Query Unmatched Own T4 Trade Report</t>
    <phoneticPr fontId="2" type="noConversion"/>
  </si>
  <si>
    <t>MQ78</t>
  </si>
  <si>
    <t>MQ80</t>
    <phoneticPr fontId="2" type="noConversion"/>
  </si>
  <si>
    <t xml:space="preserve">Issuing Quote Request (MO51) (Maximum of 1 Quote Request per second)
</t>
    <phoneticPr fontId="2" type="noConversion"/>
  </si>
  <si>
    <t>Receiving Quote Request (MI4)</t>
    <phoneticPr fontId="2" type="noConversion"/>
  </si>
  <si>
    <t>MI4</t>
    <phoneticPr fontId="2" type="noConversion"/>
  </si>
  <si>
    <t>DQ87</t>
    <phoneticPr fontId="2" type="noConversion"/>
  </si>
  <si>
    <t xml:space="preserve">The Exchange changes one of the MMP setting and the tester can identify the changes via broadcast (BU87)
</t>
    <phoneticPr fontId="2" type="noConversion"/>
  </si>
  <si>
    <t>BU87</t>
  </si>
  <si>
    <t xml:space="preserve">Tester can use transaction to change the “Quantity Protection quantity”, “Delta Protection quantity”, “Exposure Limit Time Interval” and “Quotation Frozen time” (DC87)
</t>
    <phoneticPr fontId="2" type="noConversion"/>
  </si>
  <si>
    <t>DC87</t>
  </si>
  <si>
    <t>The program able to identify which underlying has MMP triggered and keeps normal (BO5 and BO38).</t>
    <phoneticPr fontId="2" type="noConversion"/>
  </si>
  <si>
    <t>BO38</t>
  </si>
  <si>
    <t xml:space="preserve"> Holiday Trading (DQ18 &amp; DA18)</t>
    <phoneticPr fontId="2" type="noConversion"/>
  </si>
  <si>
    <t xml:space="preserve">DQ18 </t>
  </si>
  <si>
    <t>DQ124</t>
    <phoneticPr fontId="2" type="noConversion"/>
  </si>
  <si>
    <t>BU122</t>
    <phoneticPr fontId="2" type="noConversion"/>
  </si>
  <si>
    <t>Dedicated Trade Information VIB</t>
  </si>
  <si>
    <t>Resumption and Suspension of Trading BROADCAST]</t>
  </si>
  <si>
    <t>[Price Information Heartbeat BROADCAST</t>
  </si>
  <si>
    <t>Instrument Status Information BROADCAST</t>
  </si>
  <si>
    <t>BI81</t>
    <phoneticPr fontId="2" type="noConversion"/>
  </si>
  <si>
    <t>Market Announcement Information VIB]</t>
  </si>
  <si>
    <t>Firm Order Book VIB</t>
  </si>
  <si>
    <t>Market Maker Protection Update BROADCAST</t>
  </si>
  <si>
    <t>Delta Instrument Class Update VIB</t>
  </si>
  <si>
    <t>Delta Instrument Series Update VIB</t>
  </si>
  <si>
    <t>Combo Series Update VIB</t>
    <phoneticPr fontId="2" type="noConversion"/>
  </si>
  <si>
    <t>Query missing trade QUERY</t>
  </si>
  <si>
    <t>Clearing Date QUERY</t>
  </si>
  <si>
    <t>Add TM Combo QUERY</t>
  </si>
  <si>
    <t>Set Market Maker Protection TRANSACTION</t>
  </si>
  <si>
    <t>Non-Trading Days QUERY]</t>
  </si>
  <si>
    <t>Trading State QUERY</t>
  </si>
  <si>
    <t>Market Maker Protection QUERY</t>
  </si>
  <si>
    <t>Delta Underlying QUERY</t>
  </si>
  <si>
    <t>Delta Instrument Class QUERY</t>
  </si>
  <si>
    <t>Delta Instrument Series QUERY</t>
  </si>
  <si>
    <t>Combo Series QUERY</t>
  </si>
  <si>
    <t>Quote Request with Volume Information BROADCAST</t>
  </si>
  <si>
    <t>Order Deletion TRANSACTION</t>
  </si>
  <si>
    <t>Order Entry TRANSACTION</t>
  </si>
  <si>
    <t>Alteration TRANSACTION</t>
  </si>
  <si>
    <t>Two-Sided Price Quotation TRANSACTION</t>
  </si>
  <si>
    <t>Quote request TRANSACTION</t>
  </si>
  <si>
    <t>Trade Report Deletion, Unmatched TRANSACTION</t>
  </si>
  <si>
    <t>Trade Report TRANSACTION</t>
  </si>
  <si>
    <t>Trade Report, Two-Sided TRANSACTION</t>
  </si>
  <si>
    <t>Combination Trade Report TRANSACTION</t>
  </si>
  <si>
    <t>Extended Mass Quote Transaction TRANSACTION</t>
  </si>
  <si>
    <t>Mass Quote Transaction TRANSACTION</t>
  </si>
  <si>
    <t>[Total Order QUERY</t>
  </si>
  <si>
    <t>Query Trade Reports, Unmatched QUERY</t>
  </si>
  <si>
    <t>Query Trade Reports Counterpart, Unmatched QUERY</t>
  </si>
  <si>
    <t>Business Date QUERY</t>
  </si>
  <si>
    <t>Market Maker Protection Settings InformationBROADCAST</t>
    <phoneticPr fontId="2" type="noConversion"/>
  </si>
  <si>
    <t>Tester please identify the decimal place in the strike price of an instrument class  (via the field “dec_in_strike_price_n” field in DQ122) and update in answer column.</t>
    <phoneticPr fontId="2" type="noConversion"/>
  </si>
  <si>
    <t>3.7.5</t>
  </si>
  <si>
    <t>1.11.2
1.11.3</t>
  </si>
  <si>
    <t>Please list out the series which is suspend: ___________________
The series which is resumed: ______________________</t>
  </si>
  <si>
    <t>Following test cases need to be performed in next business day after 11:00 am HKT.</t>
  </si>
  <si>
    <t>2.9.4</t>
  </si>
  <si>
    <t>HKB
TCH</t>
  </si>
  <si>
    <t>LRAV3</t>
  </si>
  <si>
    <t>HSIX3</t>
  </si>
  <si>
    <t>MHI20000I3</t>
  </si>
  <si>
    <t>A5020.00I3</t>
  </si>
  <si>
    <t>HSI20000I3W29</t>
  </si>
  <si>
    <t>HKB25.00I3</t>
  </si>
  <si>
    <t>HKB50.00I3</t>
  </si>
  <si>
    <t>CUSF4
GDUZ3
CUS6.80L3</t>
  </si>
  <si>
    <t>XAB2.00I3</t>
  </si>
  <si>
    <t>HK388U3</t>
  </si>
  <si>
    <t>HK388300.00I3</t>
  </si>
  <si>
    <t>HK388300.00U3</t>
  </si>
  <si>
    <t>HK388U3/V3</t>
  </si>
  <si>
    <t>HK388300.00I3
HK388300.00U3</t>
  </si>
  <si>
    <t>HSIU3
HSIV3
HSIU3/V3</t>
  </si>
  <si>
    <t>HSIZ4</t>
  </si>
  <si>
    <t>HSIM4</t>
  </si>
  <si>
    <t>HSI19800I3
HHI10000I3</t>
  </si>
  <si>
    <t>HSIV3</t>
  </si>
  <si>
    <t>XAB2.70I3
TMC with:
leg1:HSI19800I3
buy ratio:1
leg2:HSI19800U3
sell ratio:1</t>
  </si>
  <si>
    <t>Series 1 = HSI20000J3
Series 2 = HSI20000V3</t>
  </si>
  <si>
    <t>(we name Buy with Ratio 1 as B1)
(B1)HSI19400I3
(S1)HSI19400U3
(B1)HSI19600I3
(S1)HSI19600U3</t>
  </si>
  <si>
    <t>HHIZ3</t>
  </si>
  <si>
    <t>HSI20000I3</t>
  </si>
  <si>
    <t>HSI20000I3
HSI20000U3</t>
  </si>
  <si>
    <t>HKB55.00I3
HKB55.00U3</t>
  </si>
  <si>
    <t>HKBZ3
HKB55.00I3
HKB55.00U3
TCH200.00I3
BYD205.00I3</t>
  </si>
  <si>
    <t>MTWU3
HSIU3</t>
  </si>
  <si>
    <t>HSI20000I3W22
HSI20000U3W22</t>
  </si>
  <si>
    <t xml:space="preserve">Exchange has suspended / resumed 10 stocks underlyings. 
Please List the suspended stocks underlying in column Test_Result.
</t>
  </si>
  <si>
    <t>CUSU3</t>
    <phoneticPr fontId="2" type="noConversion"/>
  </si>
  <si>
    <r>
      <t>h)      Upon triggering of the VCM Cooling-Off Period, identify the details of BI81 Broadcast: series, triggering time, reference price, upper price limit, lower price limit and end time</t>
    </r>
    <r>
      <rPr>
        <sz val="11"/>
        <color theme="5"/>
        <rFont val="Calibri"/>
        <family val="3"/>
        <charset val="134"/>
        <scheme val="minor"/>
      </rPr>
      <t>(Cancel outstanding orders)</t>
    </r>
    <phoneticPr fontId="2" type="noConversion"/>
  </si>
  <si>
    <r>
      <t>g)      Upon triggering of the VCM Cooling-Off Period, identify the details of BI81 Broadcast: series, triggering time, reference price, upper price limit, lower price limit and end time</t>
    </r>
    <r>
      <rPr>
        <sz val="11"/>
        <color theme="5"/>
        <rFont val="Calibri"/>
        <family val="3"/>
        <charset val="134"/>
        <scheme val="minor"/>
      </rPr>
      <t>(Cancel outstanding orders)</t>
    </r>
    <phoneticPr fontId="2" type="noConversion"/>
  </si>
  <si>
    <r>
      <t>n)      Upon triggering of the VCM Cooling-Off Period, identify the details of BI81 Broadcast: series, triggering time, reference price, upper price limit, lower price limit and end time</t>
    </r>
    <r>
      <rPr>
        <sz val="11"/>
        <color theme="5"/>
        <rFont val="Calibri"/>
        <family val="3"/>
        <charset val="134"/>
        <scheme val="minor"/>
      </rPr>
      <t>(Cancel outstanding orders)</t>
    </r>
    <phoneticPr fontId="2" type="noConversion"/>
  </si>
  <si>
    <r>
      <t>i)         Upon triggering of the VCM Cooling-Off Period, identify the details of BI81 Broadcast: series, triggering time, reference price, upper price limit, lower price limit and end time</t>
    </r>
    <r>
      <rPr>
        <sz val="11"/>
        <color theme="5"/>
        <rFont val="Calibri"/>
        <family val="3"/>
        <charset val="134"/>
        <scheme val="minor"/>
      </rPr>
      <t>(Cancel outstanding orders)</t>
    </r>
    <phoneticPr fontId="2" type="noConversion"/>
  </si>
  <si>
    <t>Please input 1 buy order Price 20000, Qty 10 to execute 10 orders which are input by other users.</t>
    <phoneticPr fontId="2" type="noConversion"/>
  </si>
  <si>
    <r>
      <t>Please input 10 non-executed orders in the same instrument series</t>
    </r>
    <r>
      <rPr>
        <sz val="11"/>
        <rFont val="Calibri"/>
        <family val="2"/>
        <scheme val="minor"/>
      </rPr>
      <t xml:space="preserve"> with price 20000 qty 3 buy order</t>
    </r>
    <r>
      <rPr>
        <sz val="11"/>
        <color theme="1"/>
        <rFont val="Calibri"/>
        <family val="2"/>
        <scheme val="minor"/>
      </rPr>
      <t xml:space="preserve">.
</t>
    </r>
    <r>
      <rPr>
        <sz val="11"/>
        <color theme="5" tint="-0.249977111117893"/>
        <rFont val="Calibri"/>
        <family val="2"/>
        <scheme val="minor"/>
      </rPr>
      <t>Wait 2 mins until order being executed.</t>
    </r>
    <phoneticPr fontId="2" type="noConversion"/>
  </si>
  <si>
    <t xml:space="preserve">7.1.2.1 Buy Order NO.: 
7.1.2.1 Sell Order NO.: 
7.1.2.2 Buy Order NO.: 
7.1.2.4 Outstanding Order NO.: </t>
    <phoneticPr fontId="2" type="noConversion"/>
  </si>
  <si>
    <t>Exchange will send setting at 14:00 - 16:00</t>
    <phoneticPr fontId="2" type="noConversion"/>
  </si>
  <si>
    <t xml:space="preserve">Tester please place buy order with reasonbale price in either one of following products.
CUS futures (e.g. CUSMY where M is contract Mon and Y is contract Year)
GUD futures
CUS options
</t>
    <phoneticPr fontId="2" type="noConversion"/>
  </si>
  <si>
    <r>
      <t xml:space="preserve">Tester please input MO31 limit </t>
    </r>
    <r>
      <rPr>
        <sz val="11"/>
        <color rgb="FFFF0000"/>
        <rFont val="Calibri"/>
        <family val="2"/>
        <scheme val="minor"/>
      </rPr>
      <t xml:space="preserve">Buy </t>
    </r>
    <r>
      <rPr>
        <sz val="11"/>
        <rFont val="Calibri"/>
        <family val="2"/>
        <scheme val="minor"/>
      </rPr>
      <t xml:space="preserve">order with reasonable price, and then use MO33 to 
 - decrease quantity (where the order priority will be kept) </t>
    </r>
    <phoneticPr fontId="2" type="noConversion"/>
  </si>
  <si>
    <r>
      <t xml:space="preserve"> Good Till Date (Need to be tested if 7.1.1.7 does not test good till date order) (With reasonable price)
</t>
    </r>
    <r>
      <rPr>
        <sz val="11"/>
        <color theme="1"/>
        <rFont val="Calibri"/>
        <family val="2"/>
        <scheme val="minor"/>
      </rPr>
      <t xml:space="preserve">Tester inputs a good till date order with valid account type for any instrument series and confirms the 16-digit hexadecimal order number after placing the order </t>
    </r>
    <phoneticPr fontId="2" type="noConversion"/>
  </si>
  <si>
    <r>
      <t xml:space="preserve"> Good Till Cancel (Need to be tested if 7.1.1.9 does not test good till cancel order) (With reasonable price)
</t>
    </r>
    <r>
      <rPr>
        <sz val="11"/>
        <color theme="1"/>
        <rFont val="Calibri"/>
        <family val="2"/>
        <scheme val="minor"/>
      </rPr>
      <t xml:space="preserve">Tester inputs a good till cancel order with valid account type for any instrument series and confirms the 16-digit hexadecimal order number after placing the order                                                </t>
    </r>
    <r>
      <rPr>
        <b/>
        <u/>
        <sz val="11"/>
        <color theme="1"/>
        <rFont val="Calibri"/>
        <family val="2"/>
        <scheme val="minor"/>
      </rPr>
      <t xml:space="preserve">                                    </t>
    </r>
    <phoneticPr fontId="2" type="noConversion"/>
  </si>
  <si>
    <r>
      <t xml:space="preserve"> Execution with FAK (With reasonable price)
</t>
    </r>
    <r>
      <rPr>
        <sz val="11"/>
        <color theme="1"/>
        <rFont val="Calibri"/>
        <family val="2"/>
        <scheme val="minor"/>
      </rPr>
      <t xml:space="preserve">Tester inputs a fill and kill order (FAK) with valid account type to execute  one existing order and confirms the 16-digit hexadecimal order number  after the execution       </t>
    </r>
    <phoneticPr fontId="2" type="noConversion"/>
  </si>
  <si>
    <r>
      <t xml:space="preserve"> Execution with FOK (With reasonable price)
</t>
    </r>
    <r>
      <rPr>
        <sz val="11"/>
        <color theme="1"/>
        <rFont val="Calibri"/>
        <family val="2"/>
        <scheme val="minor"/>
      </rPr>
      <t xml:space="preserve">Tester inputs a fill or kill order (FOK) with valid account type to execute one existing order with FOK order quantity greater than the existing order. (No order should be executed )    </t>
    </r>
    <phoneticPr fontId="2" type="noConversion"/>
  </si>
  <si>
    <r>
      <t xml:space="preserve"> Give-Up Order (Need to be tested if 7.1.1.7 does not test Give-up order) (With reasonable price)
</t>
    </r>
    <r>
      <rPr>
        <sz val="11"/>
        <color theme="1"/>
        <rFont val="Calibri"/>
        <family val="2"/>
        <scheme val="minor"/>
      </rPr>
      <t xml:space="preserve">Tester inputs a Give-Up Order to HKCGA1 with valid account type for any instrument series and confirms the 16-digit hexadecimal order number after placing the order.             </t>
    </r>
    <phoneticPr fontId="2" type="noConversion"/>
  </si>
  <si>
    <r>
      <t xml:space="preserve">Order Position (open/ close) (Need to be tested if 7.1.1.7 &amp; 7.1.1.9 do not test order position) (With reasonable price)
</t>
    </r>
    <r>
      <rPr>
        <sz val="11"/>
        <color theme="1"/>
        <rFont val="Calibri"/>
        <family val="2"/>
        <scheme val="minor"/>
      </rPr>
      <t xml:space="preserve">Tester inputs two orders (one is open position and the other is close position) with valid account type for any instrument series   </t>
    </r>
    <phoneticPr fontId="2" type="noConversion"/>
  </si>
  <si>
    <r>
      <t>For the bid order, identify the BO5 Broadcast’s “change_reason_c” = 3 and 1; Text Description = “Deal” and “Order deleted” respectively. The bid order is no longer a valid order with the Exchange</t>
    </r>
    <r>
      <rPr>
        <sz val="11"/>
        <color theme="7" tint="-0.249977111117893"/>
        <rFont val="Calibri"/>
        <family val="3"/>
        <charset val="134"/>
        <scheme val="minor"/>
      </rPr>
      <t>.(Cancel outstanding orders)</t>
    </r>
    <phoneticPr fontId="2" type="noConversion"/>
  </si>
  <si>
    <r>
      <t>For the Combo bid order, identify 2 BO5 Broadcast, one of them with “change_reason_c” = 3; Text Description = “Deal”</t>
    </r>
    <r>
      <rPr>
        <sz val="11"/>
        <color theme="7" tint="-0.249977111117893"/>
        <rFont val="Calibri"/>
        <family val="3"/>
        <charset val="134"/>
        <scheme val="minor"/>
      </rPr>
      <t>.(Cancel outstanding orders)</t>
    </r>
    <phoneticPr fontId="2" type="noConversion"/>
  </si>
  <si>
    <r>
      <t>For the ask side quote with price at 18,999, identify the BO5 Broadcast’s “change_reason_c” = 3 and 1; Text Description = “Deal” and “Order deleted” respectively. The ask quote is no longer a valid quote with the Exchange while the bid quote at 18,997 is still a valid quote with the Exchange.</t>
    </r>
    <r>
      <rPr>
        <sz val="11"/>
        <color theme="7" tint="-0.249977111117893"/>
        <rFont val="Calibri"/>
        <family val="3"/>
        <charset val="134"/>
        <scheme val="minor"/>
      </rPr>
      <t>.(Cancel outstanding orders)</t>
    </r>
    <phoneticPr fontId="2" type="noConversion"/>
  </si>
  <si>
    <t xml:space="preserve">The OAPI program performs MO37 quote placement actions and trade executions on any VCM-applicable contracts according to the below steps:
1. perform trade execution on both near month and far month contracts with traded price at 20,000
2. 3 minutes after step 1, perform trade execution on both near month and far month contracts with traded price at 20,500
3. 2 minutes after step 2, place a pair of quote on the near month contract at 21,000-21,001 for 1 lot and a pair of quote on the far month contract at 21,000-21,001 for 1 lot
4. 1 minute after step 3, place a pair of quote on the Combo contract at 1-2 for 1 lot
</t>
    <phoneticPr fontId="2" type="noConversion"/>
  </si>
  <si>
    <r>
      <t>For the Combo ask quote, identify 2 BO5 Broadcast, one of them with “change_reason_c” = 3; Text Description = “Deal”.</t>
    </r>
    <r>
      <rPr>
        <sz val="11"/>
        <color theme="7" tint="-0.249977111117893"/>
        <rFont val="Calibri"/>
        <family val="3"/>
        <charset val="134"/>
        <scheme val="minor"/>
      </rPr>
      <t>(Cancel outstanding orders)</t>
    </r>
    <phoneticPr fontId="2" type="noConversion"/>
  </si>
  <si>
    <r>
      <t>For the ask side quote with price at 18,999, identify 2 BO5 Broadcast, one of them with “change_reason_c” = 3 and 1; Text Description = “Deal” and “Order deleted” respectively. The ask quote is no longer a valid quote with the Exchange while the bid quote at 18,997 is still a valid quote with the Exchange..</t>
    </r>
    <r>
      <rPr>
        <sz val="11"/>
        <color theme="7" tint="-0.249977111117893"/>
        <rFont val="Calibri"/>
        <family val="3"/>
        <charset val="134"/>
        <scheme val="minor"/>
      </rPr>
      <t>(Cancel outstanding orders)</t>
    </r>
    <phoneticPr fontId="2" type="noConversion"/>
  </si>
  <si>
    <r>
      <t>For the ask side quote with price at 18,999, identify 2 BO5 Broadcast, one of them with “change_reason_c” = 3 and 1; Text Description = “Deal” and “Order deleted” respectively. The ask quote is no longer a valid quote with the Exchange while the bid quote at 18,997 is still a valid quote with the Exchange</t>
    </r>
    <r>
      <rPr>
        <sz val="11"/>
        <color theme="7" tint="-0.249977111117893"/>
        <rFont val="Calibri"/>
        <family val="3"/>
        <charset val="134"/>
        <scheme val="minor"/>
      </rPr>
      <t>..(Cancel outstanding orders)</t>
    </r>
    <phoneticPr fontId="2" type="noConversion"/>
  </si>
  <si>
    <r>
      <t>After the VCM Cooling-Off Period, perform order placement actions and trade executions according to the below steps:
1. place a bid order with price at 20,500 for 1 lot (successful)
2. place an ask order with price at 20,500 for 1 lot (successful trade execution with traded price at 20,500)
The OAPI program is able to receive the Broadcasts from the corresponding order placement actions and trade executions.</t>
    </r>
    <r>
      <rPr>
        <sz val="11"/>
        <color theme="7" tint="-0.249977111117893"/>
        <rFont val="Calibri"/>
        <family val="3"/>
        <charset val="134"/>
        <scheme val="minor"/>
      </rPr>
      <t>.(Cancel outstanding orders)</t>
    </r>
    <r>
      <rPr>
        <sz val="11"/>
        <color theme="1"/>
        <rFont val="Calibri"/>
        <family val="2"/>
        <scheme val="minor"/>
      </rPr>
      <t xml:space="preserve">
</t>
    </r>
    <phoneticPr fontId="2" type="noConversion"/>
  </si>
  <si>
    <r>
      <t>For the ask order, identify 2 BO5 Broadcast, “change_reason_c” = 3 and 1; Text Description = “Deal” and “Order deleted” respectively. The ask order is no longer a valid order with the Exchange.</t>
    </r>
    <r>
      <rPr>
        <sz val="11"/>
        <color theme="7" tint="-0.249977111117893"/>
        <rFont val="Calibri"/>
        <family val="3"/>
        <charset val="134"/>
        <scheme val="minor"/>
      </rPr>
      <t>(Cancel outstanding orders)</t>
    </r>
    <phoneticPr fontId="2" type="noConversion"/>
  </si>
  <si>
    <r>
      <t>For the Combo bid order, identify the BO5 Broadcast’s “change_reason_c” = 3; Text Description = “Deal”.</t>
    </r>
    <r>
      <rPr>
        <sz val="11"/>
        <color theme="7" tint="-0.249977111117893"/>
        <rFont val="Calibri"/>
        <family val="3"/>
        <charset val="134"/>
        <scheme val="minor"/>
      </rPr>
      <t>.(Cancel outstanding orders)</t>
    </r>
    <phoneticPr fontId="2" type="noConversion"/>
  </si>
  <si>
    <t>On the next business day, tester can enter orders with reasonable price in T session on option contracts under Trading Halt on the previous business day.</t>
  </si>
  <si>
    <t xml:space="preserve"> In T session, tester enters 6 buy orders on HHI and MHI options(Price 100 QTY 10) with “exch_order_type_n” set to 2048.  (Note, these orders could be used for test cases in item 2.9.2 / 2.9.3)</t>
  </si>
  <si>
    <t>Tester please modify information in Cust and/or Info field of the orders of the trading halt product, change the duration of validity and decrease the quantity of the orders during trading halt.
At last, tester please delete the orders of the trading halt product. (Note, please leverage from the orders placed via test case 2.9.1)</t>
  </si>
  <si>
    <t xml:space="preserve">Exchange will suspend / resume one of the contracts in test product on the right side and tester should be able to identify which contract is suspended. Tester please list the suspended contract. </t>
  </si>
  <si>
    <t>The TMC series will be created at 11:15 - 12:40</t>
    <phoneticPr fontId="2" type="noConversion"/>
  </si>
  <si>
    <t>Please use comma to separate the series.
The real-time instrument series, combo and TMC series will be created at 11:15 - 12:40</t>
    <phoneticPr fontId="2" type="noConversion"/>
  </si>
  <si>
    <t>The TMC series will be created at 11:15 - 12:45/13;00 - 16:00</t>
    <phoneticPr fontId="2" type="noConversion"/>
  </si>
  <si>
    <t>The TMC series will be delisted at 11:30 - 12:40</t>
    <phoneticPr fontId="2" type="noConversion"/>
  </si>
  <si>
    <t xml:space="preserve">Changed Order No.:______________________
</t>
    <phoneticPr fontId="2" type="noConversion"/>
  </si>
  <si>
    <t>Tester please place orders with reasonable price into a stock options, and update the order details in to answer column as required.
 and confirm the order details which include the series strike price and order price.
Buy order</t>
    <phoneticPr fontId="2" type="noConversion"/>
  </si>
  <si>
    <t>Please input several non-executed orders in different instrument series HIS option(Price 100 QTY 11 buy order) and HHI option(Price 100 QTY 11 buy order) .
Wait 2 mins until one of the order be executed.</t>
    <phoneticPr fontId="2" type="noConversion"/>
  </si>
  <si>
    <t xml:space="preserve"> instrument series Order No：
TMC series with positive price Order No: 
TMC series with zero price Order No: 
TMC series with negative price Order No: 
</t>
    <phoneticPr fontId="2" type="noConversion"/>
  </si>
  <si>
    <t>Test login User ID</t>
  </si>
  <si>
    <t>Password</t>
  </si>
  <si>
    <t>HKATS OAPI Certification Test Environment IP / Port</t>
  </si>
  <si>
    <t>10.161.5.119 / 12024</t>
  </si>
  <si>
    <t xml:space="preserve"> Exchange suspends one Underlying with 5 Underlying Code(The length of Underlying is 5 digits), tester identifies and updates the suspended and active 5 underlying via BU120.</t>
    <phoneticPr fontId="2" type="noConversion"/>
  </si>
  <si>
    <r>
      <rPr>
        <b/>
        <u/>
        <sz val="11"/>
        <color rgb="FFFF0000"/>
        <rFont val="Calibri"/>
        <family val="3"/>
        <charset val="134"/>
        <scheme val="minor"/>
      </rPr>
      <t>Cancel all outstanding orders before testing this item：</t>
    </r>
    <r>
      <rPr>
        <b/>
        <u/>
        <sz val="11"/>
        <color theme="5"/>
        <rFont val="Calibri"/>
        <family val="2"/>
        <scheme val="minor"/>
      </rPr>
      <t xml:space="preserve">
H</t>
    </r>
    <r>
      <rPr>
        <b/>
        <u/>
        <sz val="11"/>
        <color theme="5"/>
        <rFont val="Calibri"/>
        <family val="3"/>
        <charset val="134"/>
        <scheme val="minor"/>
      </rPr>
      <t>HI Market PREOPEN (13:30 - 14:00)</t>
    </r>
    <r>
      <rPr>
        <b/>
        <u/>
        <sz val="11"/>
        <color theme="1"/>
        <rFont val="Calibri"/>
        <family val="2"/>
        <scheme val="minor"/>
      </rPr>
      <t xml:space="preserve">
 BO5 (AO conversion) during Pre-market</t>
    </r>
    <r>
      <rPr>
        <b/>
        <sz val="11"/>
        <color theme="1"/>
        <rFont val="Calibri"/>
        <family val="2"/>
        <scheme val="minor"/>
      </rPr>
      <t xml:space="preserve"> 
     </t>
    </r>
    <r>
      <rPr>
        <sz val="11"/>
        <color theme="1"/>
        <rFont val="Calibri"/>
        <family val="2"/>
        <scheme val="minor"/>
      </rPr>
      <t xml:space="preserve">7.1.2.1  Tester places AO with any valid account type on both Bid and Ask sides in any MHI Futures during Pre-Opening and confirms the 16-digit hexadecimal order number after placing the orders
     7.1.2.2  Place 1 lot of Limit order (LO) @ 23200  on Bid side during Pre-Opening
     7.1.2.3  Change market session to POA, OPA, PAU by the Exchange 
</t>
    </r>
    <r>
      <rPr>
        <b/>
        <sz val="11"/>
        <color theme="5"/>
        <rFont val="Calibri"/>
        <family val="2"/>
        <scheme val="minor"/>
      </rPr>
      <t>H</t>
    </r>
    <r>
      <rPr>
        <b/>
        <sz val="11"/>
        <color theme="5"/>
        <rFont val="Calibri"/>
        <family val="3"/>
        <charset val="134"/>
        <scheme val="minor"/>
      </rPr>
      <t>HI Market PAU (14:00 - 14:30)</t>
    </r>
    <r>
      <rPr>
        <sz val="11"/>
        <color theme="1"/>
        <rFont val="Calibri"/>
        <family val="2"/>
        <scheme val="minor"/>
      </rPr>
      <t xml:space="preserve">
     7.1.2.4  Verify details of outstanding orders   
             (Ask AO removed and Bid AO converted to LO)</t>
    </r>
    <phoneticPr fontId="2" type="noConversion"/>
  </si>
  <si>
    <t>This test case need to be performed after 10:30 a.m. HKT on next business day.</t>
    <phoneticPr fontId="2" type="noConversion"/>
  </si>
  <si>
    <t>Holiday market error Message.:_______________
Non-holiday market Order NO.:_______________</t>
    <phoneticPr fontId="2" type="noConversion"/>
  </si>
  <si>
    <t xml:space="preserve">  </t>
  </si>
  <si>
    <t>List the retrieved market status: __________________________________
The time (GMT+8) to do the query :________</t>
    <phoneticPr fontId="2" type="noConversion"/>
  </si>
  <si>
    <t xml:space="preserve">Exchange will login with an account of the same participant, and then exhcange performs some order actions (e.g. place, change, delete order etc). Please confirm  the order number which exchange placed using your participant user, and the order details as required in answer columnwhich order actions the Exchange have performed .        
Input QTY 4 buy order                 
Wait 3 mins until order deleted                                               </t>
    <phoneticPr fontId="2" type="noConversion"/>
  </si>
  <si>
    <t>This test case need to be performed before 9:15 a.m. HKT on next business day.</t>
    <phoneticPr fontId="2" type="noConversion"/>
  </si>
  <si>
    <t>HKEX_Test_Remarks
(HKEX USE ONLY)</t>
    <phoneticPr fontId="2" type="noConversion"/>
  </si>
  <si>
    <t>Tester can place, alter and cancel MO37/MO93/MO96/MO960 orders of instrument and combo classes with 5 Underlying Code. (only if system support MO37/MO93/MO96/MO960)</t>
    <phoneticPr fontId="2" type="noConversion"/>
  </si>
  <si>
    <t>1.13.5</t>
    <phoneticPr fontId="2" type="noConversion"/>
  </si>
  <si>
    <t>1.13.6</t>
    <phoneticPr fontId="2" type="noConversion"/>
  </si>
  <si>
    <t>The OAPI program performs MO960 quote placement actions and trade executions on any VCM-applicable contracts. (only if the system supports MO960)
Upon triggering of the VCM Cooling-Off Period, identify the details of BI81 Broadcast</t>
    <phoneticPr fontId="2" type="noConversion"/>
  </si>
  <si>
    <t xml:space="preserve">Handle the message code and text description after place Order (MO31), Quote (MO37/MO93/MO96/MO960) and/or Trade Report (MO75, MO76, MO77) are rejected by PTRM system
</t>
    <phoneticPr fontId="2" type="noConversion"/>
  </si>
  <si>
    <t>Send quotes with bid and ask orders with valid account type (e.g. ‘M1’ for stock options or ‘R1234’ for HKFE products) for an instrument series and combo series and can confirm the 16-digit hexadecimal order number after sending the quotes
By MO37 
By MO93 (sending multiple quotes on an instrument series through multiple MO93)*
By MO96*
By MO960*</t>
    <phoneticPr fontId="2" type="noConversion"/>
  </si>
  <si>
    <t>Replace the quotes for instrument series and combo series with valid account type
By MO37 
By MO93*
By MO96*
By MO960*</t>
    <phoneticPr fontId="2" type="noConversion"/>
  </si>
  <si>
    <t xml:space="preserve">Can send out zero-bid quote for out-of-money series by providing “0” as the bid quantity
By MO37 
By MO93*
By MO96*
By MO960*
</t>
    <phoneticPr fontId="2" type="noConversion"/>
  </si>
  <si>
    <t>Handling real-time addition of instrument series (for MO37, MO93 and MO96) and TMC series (for MO37 only) 
3.6.1 Placement of MO37, MO93*, MO96* and MO960* orders
3.6.2 Receive quote requests (MI4)
3.6.3 Detailed retrieval of executed orders by BO5 and BD6</t>
    <phoneticPr fontId="2" type="noConversion"/>
  </si>
  <si>
    <t>During “Open” State, tester enters quotes with MO37 and/or MO93 and/or MO96 and/or MO960.</t>
    <phoneticPr fontId="2" type="noConversion"/>
  </si>
  <si>
    <t xml:space="preserve">During AHT_OPEN State (AHT session), the program can enter quotes
By MO37 
By MO93*
By MO96*
By MO960*
</t>
    <phoneticPr fontId="2" type="noConversion"/>
  </si>
  <si>
    <t>During AHT_OPEN_PL State (AHT session), the program can enter quotes
By MO37 
By MO93*
By MO96*
By MO960*</t>
    <phoneticPr fontId="2" type="noConversion"/>
  </si>
  <si>
    <t>After mid-night, the program can enter quotes
By MO37 
By MO93*
By MO96*
By MO960*</t>
    <phoneticPr fontId="2" type="noConversion"/>
  </si>
  <si>
    <t>Quotes by MO37/MO93/MO96/MO960 will be rejected during the “Quotation Frozen time” period</t>
    <phoneticPr fontId="2" type="noConversion"/>
  </si>
  <si>
    <t xml:space="preserve">Tester can place, alter and cancel MO37/MO93/MO96/MO960 orders of Weekly Options. (only if system support MO37/MO93/MO96/MO960)
</t>
    <phoneticPr fontId="2" type="noConversion"/>
  </si>
  <si>
    <t>G.MO960 on Instrument Series</t>
    <phoneticPr fontId="2" type="noConversion"/>
  </si>
  <si>
    <t xml:space="preserve">The OAPI program performs MO960 quote placement actions and trade executions on any VCM-applicable contracts according to the below steps:
1. perform trade execution with traded price at 20,000
2. 3 minutes after step 1, perform trade execution with traded price at 20,500
3. 2 minutes after step 2, place an bid order at 21,001 for 1 lot
4. 1 minute after step 3, place a pair of quote at 21,000-21,001 for 1 lot
</t>
    <phoneticPr fontId="2" type="noConversion"/>
  </si>
  <si>
    <t>G1</t>
    <phoneticPr fontId="2" type="noConversion"/>
  </si>
  <si>
    <t>G2</t>
    <phoneticPr fontId="2" type="noConversion"/>
  </si>
  <si>
    <t>G3</t>
    <phoneticPr fontId="2" type="noConversion"/>
  </si>
  <si>
    <t>G4</t>
    <phoneticPr fontId="2" type="noConversion"/>
  </si>
  <si>
    <t>G5</t>
    <phoneticPr fontId="2" type="noConversion"/>
  </si>
  <si>
    <t>G6</t>
    <phoneticPr fontId="2" type="noConversion"/>
  </si>
  <si>
    <t>G7</t>
    <phoneticPr fontId="2" type="noConversion"/>
  </si>
  <si>
    <t>G8</t>
    <phoneticPr fontId="2" type="noConversion"/>
  </si>
  <si>
    <t xml:space="preserve">The OAPI program performs MO960 quote placement actions and trade executions on any VCM-applicable contracts according to the below steps:
1. perform trade execution with traded price at 20,000
2. 3 minutes after step 1, perform trade execution with traded price at 20,500
3. 2 minutes after step 2, place a pair of quote of 21,001 – 21,002 for 1 lot
4. 1 minute after step 3, place a bid order at 21,002 for 1 lot
</t>
    <phoneticPr fontId="2" type="noConversion"/>
  </si>
  <si>
    <t>G9</t>
    <phoneticPr fontId="2" type="noConversion"/>
  </si>
  <si>
    <t>G10</t>
    <phoneticPr fontId="2" type="noConversion"/>
  </si>
  <si>
    <t xml:space="preserve">The OAPI program performs MO960 quote placement actions and trade executions on any VCM-applicable contracts according to the below steps:
1. perform trade execution with traded price at 20,000
2. 3 minutes after step 1, perform trade execution with traded price at 20,500
3. 2 minutes after step 2, place two ask order, one at 21,000 for 1 lot and one at 21,001 for 1 lot
4. 1 minute after step 4, place a pair of quote at 21,001-21,002 for 2 lots
</t>
    <phoneticPr fontId="2" type="noConversion"/>
  </si>
  <si>
    <t>G11</t>
    <phoneticPr fontId="2" type="noConversion"/>
  </si>
  <si>
    <t>G12</t>
    <phoneticPr fontId="2" type="noConversion"/>
  </si>
  <si>
    <t>G13</t>
    <phoneticPr fontId="2" type="noConversion"/>
  </si>
  <si>
    <t>G14</t>
    <phoneticPr fontId="2" type="noConversion"/>
  </si>
  <si>
    <t>G15</t>
    <phoneticPr fontId="2" type="noConversion"/>
  </si>
  <si>
    <t>After step 4, identify the Transaction Status (i.e. txstat) = 1</t>
    <phoneticPr fontId="2" type="noConversion"/>
  </si>
  <si>
    <t xml:space="preserve">The OAPI program performs MO960 quote placement actions and trade executions on any VCM-applicable contracts according to the below steps:
1. perform trade execution with traded price at 20,000
2. 3 minutes after step 1, perform trade execution with traded price at 19,500
3. 2 minutes after step 2, place two bid order, one at 19,000 for 1 lot and one at 18,999 for 1 lot
4. 1 minute after step 4, place a pair of quote at 18,997-18,999 for 2 lots
</t>
    <phoneticPr fontId="2" type="noConversion"/>
  </si>
  <si>
    <t>H.Price Feed on Instrument Series (This is for view only program, Exchange will assist in order execution for non-trading program on request basis)</t>
    <phoneticPr fontId="2" type="noConversion"/>
  </si>
  <si>
    <t>H1</t>
    <phoneticPr fontId="2" type="noConversion"/>
  </si>
  <si>
    <t>H2</t>
    <phoneticPr fontId="2" type="noConversion"/>
  </si>
  <si>
    <t>H3</t>
    <phoneticPr fontId="2" type="noConversion"/>
  </si>
  <si>
    <t>H4</t>
    <phoneticPr fontId="2" type="noConversion"/>
  </si>
  <si>
    <t>H5</t>
    <phoneticPr fontId="2" type="noConversion"/>
  </si>
  <si>
    <t>H6</t>
    <phoneticPr fontId="2" type="noConversion"/>
  </si>
  <si>
    <t>I.MO33 on Instrument Series</t>
    <phoneticPr fontId="2" type="noConversion"/>
  </si>
  <si>
    <t>I1</t>
    <phoneticPr fontId="2" type="noConversion"/>
  </si>
  <si>
    <t>I2</t>
    <phoneticPr fontId="2" type="noConversion"/>
  </si>
  <si>
    <t>I3</t>
    <phoneticPr fontId="2" type="noConversion"/>
  </si>
  <si>
    <t>I4</t>
    <phoneticPr fontId="2" type="noConversion"/>
  </si>
  <si>
    <t>J5</t>
    <phoneticPr fontId="2" type="noConversion"/>
  </si>
  <si>
    <t>I5</t>
    <phoneticPr fontId="2" type="noConversion"/>
  </si>
  <si>
    <t>I6</t>
    <phoneticPr fontId="2" type="noConversion"/>
  </si>
  <si>
    <t>I7</t>
    <phoneticPr fontId="2" type="noConversion"/>
  </si>
  <si>
    <t>I8</t>
    <phoneticPr fontId="2" type="noConversion"/>
  </si>
  <si>
    <t>I9</t>
    <phoneticPr fontId="2" type="noConversion"/>
  </si>
  <si>
    <t>I10</t>
    <phoneticPr fontId="2" type="noConversion"/>
  </si>
  <si>
    <t>J.MO33 on Combination Series</t>
    <phoneticPr fontId="2" type="noConversion"/>
  </si>
  <si>
    <t>J1</t>
    <phoneticPr fontId="2" type="noConversion"/>
  </si>
  <si>
    <t>J2</t>
    <phoneticPr fontId="2" type="noConversion"/>
  </si>
  <si>
    <t>J3</t>
    <phoneticPr fontId="2" type="noConversion"/>
  </si>
  <si>
    <t>J4</t>
    <phoneticPr fontId="2" type="noConversion"/>
  </si>
  <si>
    <t xml:space="preserve"> Handle the message code and text description after place Order (MO31), Quote (MO37, MO93, MO96, MO960) and/or Trade Report (MO75, MO76, MO77) are rejected by PTRM system</t>
    <phoneticPr fontId="2" type="noConversion"/>
  </si>
  <si>
    <t>Exchange staff performs certain actions in PTRM system and requests the tester to perform Order (MO31), Quote (MO37, MO93, MO96, MO960) and/or Trade Report (MO75, MO76, MO77) and then check the message code and description with the tester.</t>
    <phoneticPr fontId="2" type="noConversion"/>
  </si>
  <si>
    <t>By MO37 and/or MO93 and/or MO96 and/or MO960 (optional)</t>
    <phoneticPr fontId="2" type="noConversion"/>
  </si>
  <si>
    <t>By MO960* (instrument series only)</t>
    <phoneticPr fontId="2" type="noConversion"/>
  </si>
  <si>
    <t>MO960 instrument series Order No.:______________________</t>
    <phoneticPr fontId="2" type="noConversion"/>
  </si>
  <si>
    <t>During Open State, tester enters quotes with MO37 and/or MO93 and/or MO96 and/or MO960 (Price to be determined by tester)</t>
    <phoneticPr fontId="2" type="noConversion"/>
  </si>
  <si>
    <t>During AHT_OPEN State (AHT session), tester enters quotes with MO37 and/or MO93 and/or MO96 and/or MO960</t>
    <phoneticPr fontId="2" type="noConversion"/>
  </si>
  <si>
    <t>MO37 Order No.:____________________________
MO93 Order No.:____________________________
MO96 Order No.:____________________________
MO960 Order No.:____________________________</t>
    <phoneticPr fontId="2" type="noConversion"/>
  </si>
  <si>
    <t>During AHT_OPEN_PL State (AHT session), tester enters quotes with MO37 and/or MO93 and/or MO96 and/or MO960</t>
    <phoneticPr fontId="2" type="noConversion"/>
  </si>
  <si>
    <t xml:space="preserve"> After mid-night, tester enters quotes with MO37 and/or MO93 and/or MO96 and/or MO960 </t>
    <phoneticPr fontId="2" type="noConversion"/>
  </si>
  <si>
    <t xml:space="preserve"> Input MO37/MO93/MO96/MO960 Quotes to Instrument and Combo Classes with 5 Underlying Code: (only if system support MO37/MO93/MO96/MO960)</t>
    <phoneticPr fontId="2" type="noConversion"/>
  </si>
  <si>
    <t xml:space="preserve">iv)                 Delete Quote i) and Alter Quote ii) via MO4/MO37/MO93/MO96/MO960 and MO37/MO93/MO96/MO960 respectively. </t>
    <phoneticPr fontId="2" type="noConversion"/>
  </si>
  <si>
    <t xml:space="preserve">Order Number of step i) MO37: 
Order Number of step i) MO93: 
Order Number of step i) MO96: 
Order Number of step i) MO960: 
Order Number of step ii) MO37:
Order Number of step ii) MO93: 
Order Number of step ii) MO96: 
Order Number of step ii) MO960: 
Order Number of step iii) MO37:
</t>
    <phoneticPr fontId="2" type="noConversion"/>
  </si>
  <si>
    <t>The OAPI program performs MO960 order placement actions and trade executions on any VCM-applicable contracts. (only if system support MO960)</t>
    <phoneticPr fontId="2" type="noConversion"/>
  </si>
  <si>
    <t>Test please send the quote by MO960</t>
    <phoneticPr fontId="2" type="noConversion"/>
  </si>
  <si>
    <t>3.1.4</t>
    <phoneticPr fontId="2" type="noConversion"/>
  </si>
  <si>
    <t>3.2.4</t>
    <phoneticPr fontId="2" type="noConversion"/>
  </si>
  <si>
    <t>Test please use MO96 replace the quote issue by MO960</t>
    <phoneticPr fontId="2" type="noConversion"/>
  </si>
  <si>
    <t>3.3.4</t>
    <phoneticPr fontId="2" type="noConversion"/>
  </si>
  <si>
    <t>3.3.5</t>
    <phoneticPr fontId="2" type="noConversion"/>
  </si>
  <si>
    <t>Test please use MO96 cancel the quote by MO960   (Individual Cancellation)</t>
    <phoneticPr fontId="2" type="noConversion"/>
  </si>
  <si>
    <t>Canceled MO960 Order No:______________________</t>
    <phoneticPr fontId="2" type="noConversion"/>
  </si>
  <si>
    <t>3.5.4</t>
    <phoneticPr fontId="2" type="noConversion"/>
  </si>
  <si>
    <r>
      <t>By MO960*</t>
    </r>
    <r>
      <rPr>
        <b/>
        <i/>
        <u/>
        <sz val="11"/>
        <color theme="1"/>
        <rFont val="Calibri"/>
        <family val="2"/>
        <scheme val="minor"/>
      </rPr>
      <t xml:space="preserve">           </t>
    </r>
    <phoneticPr fontId="2" type="noConversion"/>
  </si>
  <si>
    <t>Tester places quotes with MO37/MO93/MO96/MO960 for multiple (more than 3) options of the test underlying with 75 lots on both sizes of each sereis. When Exchange executes the quotes with equal or exceed the protection amount, the remaining quotes on the same underlying will be removed automatically. The tested OAPI program will not be logout automatically and able to identify which underlying has MMP triggered (handling of BO5 and BO38).
Each quote wait 2 mins till order executed by Exchange</t>
    <phoneticPr fontId="2" type="noConversion"/>
  </si>
  <si>
    <t>During the “Quotation Frozen Time” period, tester please reset the MMP setting again (without changes the parameter) and then issue quotes (MO37/MO93/MO96/MO960) again. Please list the order no. of the quote issued in column Answer. (please test the transaction which is supported by the program only).</t>
    <phoneticPr fontId="2" type="noConversion"/>
  </si>
  <si>
    <t xml:space="preserve">Order NO. MO37:
Order NO. MO93:
Order NO. MO96  
Order NO. MO960  
</t>
    <phoneticPr fontId="2" type="noConversion"/>
  </si>
  <si>
    <t>Tester place quotes with MO37/MO93/MO96/MO960 for multiple options series (more than 3 options of each underlying) each with 75 lots on both sides on the three underlyings. The Exchange executes the quotes with equal or exceeds the protection amount for two of the three classes. The tested OAPI program will not be logout automatically and able to identify which underlying has MMP triggered (handling of more than one MMP triggering).
Tester please list the underlying which has been triggered with MMP in column Answer.</t>
    <phoneticPr fontId="2" type="noConversion"/>
  </si>
  <si>
    <t xml:space="preserve">Step i Order NO. MO37: 
Step i Order NO. MO93: 
Step i Order NO. MO96: 
Step ii Order NO. MO37: 
Step ii Order NO. MO93: 
Step ii Order NO. MO96: 
Step ii Order NO. MO960: </t>
    <phoneticPr fontId="2" type="noConversion"/>
  </si>
  <si>
    <t>SMP 2.0</t>
    <phoneticPr fontId="2" type="noConversion"/>
  </si>
  <si>
    <t>HSIH4</t>
    <phoneticPr fontId="2" type="noConversion"/>
  </si>
  <si>
    <t>Tester can place MO31 orders with SMP ID and trigger SMP by self</t>
    <phoneticPr fontId="2" type="noConversion"/>
  </si>
  <si>
    <t>Tester can place MO31 orders with SMP ID and update SMP ID with MO33</t>
    <phoneticPr fontId="2" type="noConversion"/>
  </si>
  <si>
    <t>Mandatory Functions for Market Making Program
(*MO93 and MO96, MO960 only applicable to Exchange Participant granted with it; Maximum 10 legs - under same partition only)
– Please refer to Section 4.3 and 4.4 in the “Highlight of Changes of OAPI Client Application Development in Genium” for more info on Partition Dependence of MO93, MO96 and MO960.
(All quotes for market making are calculated by the program itself)</t>
  </si>
  <si>
    <t xml:space="preserve">Bulk and individual cancellation of quote(s)
By MO37 (Individual Cancellation) 
By MO93* (Individual Cancellation)
By MO96* (Individual Cancellation)
By MO960* (Individual Cancellation)
By MO4 (Bulk and Individual Cancellation)
</t>
  </si>
  <si>
    <t>Tester can place MO31 orders with SMP ID and trigger SMP cross participants</t>
  </si>
  <si>
    <t>15.4.1</t>
  </si>
  <si>
    <t>Tester can place MO37 orders with SMP ID and trigger SMP.
15.4.1 trigger SMP with same participant.
15.4.2 trigger SMP cross participants.</t>
  </si>
  <si>
    <t>Tester can place MO93 orders with SMP ID and trigger SMP.
15.5.1 trigger SMP with same participant.
15.5.2 trigger SMP cross participants.</t>
  </si>
  <si>
    <t>15.4.2</t>
  </si>
  <si>
    <t>15.5.2</t>
  </si>
  <si>
    <t>15.6.2</t>
  </si>
  <si>
    <t>Tester can place MO960 orders with SMP ID and trigger SMP
15.6.1 trigger SMP with same participant.
15.6.2 trigger SMP cross participants.</t>
  </si>
  <si>
    <t>Does the OAPI Program support Token-base SMP Function? (choose from draw down)</t>
  </si>
  <si>
    <t>15.5.1</t>
    <phoneticPr fontId="2" type="noConversion"/>
  </si>
  <si>
    <t>15.6.1</t>
    <phoneticPr fontId="2" type="noConversion"/>
  </si>
  <si>
    <t>Equity Products (Stock Options)</t>
    <phoneticPr fontId="2" type="noConversion"/>
  </si>
  <si>
    <t xml:space="preserve">       Input MO37/MO93/MO96/MO960 Quotes to Weekly Options: (only if system support MO37/MO93/MO96/MO960)
     i)    HSI Weekly Call Options (Bid Price 200 Quantity 1 Ask Price 205, Quantity 1) 
     ii)   HSI Weekly Put Options (Zero Bid, Ask Price 300, Quantity 2) 
     iii)  Delete Quote i) and Alter Quote ii) via MO4/MO37/MO93/MO96/MO960 and MO37/MO93/MO96/MO960 respectively. </t>
    <phoneticPr fontId="2" type="noConversion"/>
  </si>
  <si>
    <t>Does the OAPI Program support MO960? (choose from draw down)</t>
    <phoneticPr fontId="2" type="noConversion"/>
  </si>
  <si>
    <t>Does the OAPI Program support MO96? (choose from draw down)</t>
    <phoneticPr fontId="2" type="noConversion"/>
  </si>
  <si>
    <t xml:space="preserve">15.3.1 Order NO.:_______________
15.3.2 Order NO.:_______________
15.3.3 Order NO.:_______________
15.3.4 Order NO.:_______________
15.3.5 Order NO.:_______________
15.3.6 Order NO.:_______________
15.3.7 Order NO.:_______________
15.3.8 Order NO.:_______________
Match ID:_______________
Trade No:_______________
15.3.9 Order NO.:_______________
Deleted Order change reason:__________
15.3.10 
Match ID:_______________
Trade No:_______________
Deleted Order NO.:_______________
Deleted Order change reason:__________
</t>
  </si>
  <si>
    <r>
      <t xml:space="preserve">15.3.1 MO31 buy HSI Futures (Price 20153, Quantity 11) without SMP ID
15.3.2 MO31 buy HSI Futures (Price 20153, Quantity 12) without SMP ID
15.3.3 MO31 buy HSI Futures (Price 20153, Quantity 13) with SMP ID 1234A
15.3.4 MO33 update order 15.3.1 SMP ID to 1234A (lost order priority)
15.3.5 MO33 update order 15.3.2 SMP ID to 1234P (lost order priority)
15.3.6 MO33 update order 15.3.3 to remove the SMP ID (lost order priority)
15.3.7 MO33 update order 15.3.1 Quantity to 10 (will retain order priority)
15.3.8 MO31 sell HSI Futures (Price 20153 Quantity 2) Without SMP ID
15.3.9 MO31 sell HSI Futures (Price 20153 Quantity 2) With SMP ID 1234A
15.3.10 MO31 sell HSI Futures (Price 20154, Quantity 15) with SMP ID 1234P, MO33 change this order price to 20153 without change on SMP ID.
</t>
    </r>
    <r>
      <rPr>
        <sz val="11"/>
        <color theme="5"/>
        <rFont val="Calibri"/>
        <family val="3"/>
        <charset val="134"/>
        <scheme val="minor"/>
      </rPr>
      <t>(please cancel all the orders placed in test case 15.3 upon completion on this set of test cases.)</t>
    </r>
  </si>
  <si>
    <r>
      <t xml:space="preserve">15.1.0 MO31 buy HSI Futures (Price 20151, Quantity 10) with SMP ID X1X2 
15.1.1 MO31 buy HSI Futures (Price 20151, Quantity 10) with SMP ID 1234A
15.1.2 MO31 buy HSI Futures (Price 20151, Quantity 10) with SMP ID 1234P
15.1.3 MO31 sell HSI Futures (Price 20151, Quantity 10) with SMP ID </t>
    </r>
    <r>
      <rPr>
        <sz val="11"/>
        <rFont val="Calibri"/>
        <family val="3"/>
        <charset val="134"/>
        <scheme val="minor"/>
      </rPr>
      <t>1234A</t>
    </r>
    <r>
      <rPr>
        <sz val="11"/>
        <color theme="1"/>
        <rFont val="Calibri"/>
        <family val="2"/>
        <scheme val="minor"/>
      </rPr>
      <t xml:space="preserve">
15.1.4 MO31 sell HSI Futures (Price 20151, Quantity 10) without SMP
15.1.5 MO31 sell HSI Futures (Price 20151, Quantity 5) with SMP ID 1234A
15.1.6 MO31 sell HSI Futures (Price 20151, Quantity 5) with SMP ID</t>
    </r>
    <r>
      <rPr>
        <sz val="11"/>
        <rFont val="Calibri"/>
        <family val="3"/>
        <charset val="134"/>
        <scheme val="minor"/>
      </rPr>
      <t xml:space="preserve"> 1234P</t>
    </r>
    <r>
      <rPr>
        <sz val="11"/>
        <color theme="1"/>
        <rFont val="Calibri"/>
        <family val="2"/>
        <scheme val="minor"/>
      </rPr>
      <t xml:space="preserve">
</t>
    </r>
    <r>
      <rPr>
        <sz val="11"/>
        <color theme="5"/>
        <rFont val="Calibri"/>
        <family val="3"/>
        <charset val="134"/>
        <scheme val="minor"/>
      </rPr>
      <t xml:space="preserve">(please cancel all the orders placed in test case 15.1 upon completion on this set of test cases.)
</t>
    </r>
    <r>
      <rPr>
        <sz val="11"/>
        <rFont val="Calibri"/>
        <family val="2"/>
        <scheme val="minor"/>
      </rPr>
      <t>(Note, SMP ID X1X2 is an invalid SMP ID; SMP ID 1234A and 1234P are valid SMP ID where 1234A is cancel aggresive and 1234P is cancel passive. Same in the rest of this set test cases.)</t>
    </r>
  </si>
  <si>
    <r>
      <t xml:space="preserve">15.2.1 MO31 buy HSI Futures (Price 20162, Quantity 10) with SMP ID SHARP
</t>
    </r>
    <r>
      <rPr>
        <sz val="11"/>
        <color theme="5"/>
        <rFont val="Calibri"/>
        <family val="3"/>
        <charset val="134"/>
        <scheme val="minor"/>
      </rPr>
      <t>Wait 2 mins until 15.2.1 order being deleted.</t>
    </r>
    <r>
      <rPr>
        <sz val="11"/>
        <color theme="1"/>
        <rFont val="Calibri"/>
        <family val="2"/>
        <scheme val="minor"/>
      </rPr>
      <t xml:space="preserve">
15.2.2 MO31 buy HSI Futures (Price 20162, Quantity 10) with SMP ID SHARA
</t>
    </r>
    <r>
      <rPr>
        <sz val="11"/>
        <color theme="5" tint="-0.249977111117893"/>
        <rFont val="Calibri"/>
        <family val="2"/>
        <scheme val="minor"/>
      </rPr>
      <t>Wait 2 mins until 15.2.2 order being deleted.</t>
    </r>
    <r>
      <rPr>
        <sz val="11"/>
        <color theme="1"/>
        <rFont val="Calibri"/>
        <family val="2"/>
        <scheme val="minor"/>
      </rPr>
      <t xml:space="preserve">
15.2.3 MO31 buy HSI Futures (Price 20162, Quantity 10) with SMP ID SHARP
(Note, SMP ID SHARA and SHARP are valid SMP ID for cross participant SMP varification purpose where SHARA is cancal aggresive and SHARP is cancel passive. Same in the rest of this set test cases.)</t>
    </r>
  </si>
  <si>
    <t xml:space="preserve">15.2.1 Order NO.: _______________
Deleted Order change reason:
_________________________
15.2.2 Order NO.: _______________
Deleted Order change reason:
___________________________
15.2.3 Order NO.: _______________
Match ID:_________________
</t>
  </si>
  <si>
    <r>
      <t xml:space="preserve">15.4.1.0 MO37 buy HSI Futures (Price 20154 Quantity 11) with SMP ID X1X2
15.4.1.1 MO37 buy HSI Futures (Price 20154 Quantity 11) with SMP ID 1234A
15.4.1.2 MO37 buy HSI Futures (Price 20154 Quantity 11) with SMP ID 1234P
15.4.1.3 MO37 buy HSI Futures (Price 20154 Quantity 11) with SMP ID 1234P
15.4.1.4 MO37 update order 15.4.1.3 SMP ID to  1234A
15.4.1.5 MO37 sell HSI Futures (Price 20154 Quantity 11) with SMP ID 1234A
15.4.1.6 MO37 sell HSI Futures (Price 20154 Quantity 11) with SMP ID 1234P
15.4.1.7 MO37 sell HSI Futures (Price 20155 Quantity 11) with SMP ID 1234P, and then use MO37 change the sell Price to 20154 without change on Quantity and SMP ID.
</t>
    </r>
    <r>
      <rPr>
        <sz val="11"/>
        <color theme="5"/>
        <rFont val="Calibri"/>
        <family val="3"/>
        <charset val="134"/>
        <scheme val="minor"/>
      </rPr>
      <t>(please cancel all the orders placed in test case 15.4.1 upon completion on this set of test cases.)</t>
    </r>
  </si>
  <si>
    <t>15.4.1.0 Transaction Status: _______
Error Code: ___________
15.4.1.1 Order NO.:_______________
15.4.1.2 Order NO.:_______________
15.4.1.3 Order NO.:_______________
15.4.1.4 Order NO.:_______________
15.4.1.5 Order NO.:_______________
Deleted Order change reason:__________
15.4.1.6 Order NO.:_______________
Match ID:_______________
Trade No:_______________
15.4.1.7
Deleted Order NO.:_______________
Deleted Order change reason:__________</t>
  </si>
  <si>
    <t xml:space="preserve">15.1.0 Transaction Status: _________
Error Code: __________
15.1.1 Order NO.: ________________
15.1.2 Order NO.: _______________
15.1.3 Order NO.: _______________
Deleted Order NO.:______________
Deleted Order change reason:________________
15.1.4 Order NO.: _______________
Match ID: _____________________
Trade No: ____________________
Price: _____________
Qty: ___________
15.1.5 Order NO.: _______________
Match ID: ___________________
Trade No: ___________________
Price: __________________
Qty: ___________________
15.1.6 Order NO.: _______________
Deleted Order NO.:______________
Deleted Order change reason:______
Outstanding Order NO.: ___________
</t>
  </si>
  <si>
    <t xml:space="preserve">15.4.2.1 Order NO.: __________
Deleted Order change reason:
____________________
15.4.2.2 Order NO.: ___________
Deleted Order change reason:
____________________
15.4.2.3 Order NO.: _______________
Match ID:_________________
</t>
  </si>
  <si>
    <r>
      <t xml:space="preserve">15.5.1.0 MO93 buy HSI Futures (Price 20155 Quantity 11) with SMP ID X1X2
15.5.1.1 MO93 buy HSI Futures (Price 20155 Quantity 11) with SMP ID 1234A
15.5.1.2 MO93 buy HSI Futures (Price 20155 Quantity 11) with SMP ID 1234P
15.5.1.3 MO93 buy HSI Futures (Price 20155 Quantity 11) with SMP ID 1234P
15.5.1.4 MO93 update order 15.5.1.3 SMP ID to  1234A
15.5.1.5 MO93 sell HSI Futures (Price 20155 Quantity 11) with SMP ID 1234A
15.5.1.6 MO93 sell HSI Futures (Price 20155 Quantity 11) with SMP ID 1234P
15.5.1.7 MO93 sell HSI Futures (Price 20156 Quantity 11) with SMP ID 1234P, and then use MO93 change the sell price to 20155 without any change on Quantity and SMP ID.
</t>
    </r>
    <r>
      <rPr>
        <sz val="11"/>
        <color theme="5"/>
        <rFont val="Calibri"/>
        <family val="3"/>
        <charset val="134"/>
        <scheme val="minor"/>
      </rPr>
      <t>(please cancel all the orders placed in test case 15.5.1 upon completion on this set of test cases.)</t>
    </r>
  </si>
  <si>
    <t>15.5.1.0 Transaction Status: _______
Error Code: ___________
15.5.1.1 Order NO.:_______________
15.5.1.2 Order NO.:_______________
15.5.1.3 Order NO.:_______________
15.5.1.4 Order NO.:_______________
15.5.1.5 Order NO.:_______________
Deleted Order change reason:__________
15.5.1.6 Order NO.:_______________
Match ID:_______________
Trade No:_______________
15.5.1.7 
Deleted Order NO.:_______________
Deleted Order change reason:__________</t>
  </si>
  <si>
    <r>
      <t xml:space="preserve">15.5.2.1 MO93 buy HSI Futures (Price 20165, Quantity 12) with SMP ID SHARP
</t>
    </r>
    <r>
      <rPr>
        <sz val="11"/>
        <color theme="5" tint="-0.249977111117893"/>
        <rFont val="Calibri"/>
        <family val="2"/>
        <scheme val="minor"/>
      </rPr>
      <t>Wait 2 mins till the quote from 15.5.2.1 is being cancelled before continue with test case 15.5.2.2.</t>
    </r>
    <r>
      <rPr>
        <sz val="11"/>
        <color theme="1"/>
        <rFont val="Calibri"/>
        <family val="2"/>
        <scheme val="minor"/>
      </rPr>
      <t xml:space="preserve">
15.5.2.2 MO93 buy HSI Futures (Price 20165, Quantity 12) with SMP ID SHARA
</t>
    </r>
    <r>
      <rPr>
        <sz val="11"/>
        <color theme="5" tint="-0.249977111117893"/>
        <rFont val="Calibri"/>
        <family val="2"/>
        <scheme val="minor"/>
      </rPr>
      <t>Wait 2 mins till the quote from 15.5.2.2 is being cancelled due to SMP.</t>
    </r>
    <r>
      <rPr>
        <sz val="11"/>
        <color theme="1"/>
        <rFont val="Calibri"/>
        <family val="2"/>
        <scheme val="minor"/>
      </rPr>
      <t xml:space="preserve">
15.5.2.3 MO93 buy HSI Futures (Price 20165, Quantity 12) with SMP ID SHARP</t>
    </r>
  </si>
  <si>
    <t xml:space="preserve">15.5.2.1 Order NO.: 
Deleted Order change reason:
______________________
15.5.2.2 Order NO.: 
Deleted Order change reason:
________________________
15.5.2.3 Order NO.: _______________
Match ID:_________________
</t>
  </si>
  <si>
    <r>
      <t xml:space="preserve">15.6.1.0 MO960 buy HSI Futures (Price 20155 Quantity 11) with SMP ID X1X2
15.6.1.1 MO960 buy HSI Futures (Price 20156 Quantity 11) with SMP ID 1234P
15.6.1.2 MO31 sell HSI Futures  (Price 20156 Quantity 11) with SMP ID 1234P
15.6.1.3 MO960 buy HSI Futures (Price 20156 Quantity 11)with SMP ID 1234A
15.6.1.4 MO31 sell HSI Futures  (Price 20156 Quantity 11) with SMP ID 1234A
15.6.1.5 MO960 buy HSI Futures (Price 20155 Quantity 11) with SMP ID 1234P
15.6.1.6 MO960 update order 15.6.1.5 to Price 20156 SMP ID  1234A
</t>
    </r>
    <r>
      <rPr>
        <sz val="11"/>
        <color theme="5"/>
        <rFont val="Calibri"/>
        <family val="3"/>
        <charset val="134"/>
        <scheme val="minor"/>
      </rPr>
      <t>(Please delete all the order and quotes placed in 15.6.1 upon completion on this set of test cases.)</t>
    </r>
  </si>
  <si>
    <t xml:space="preserve">15.6.1.0 Transaction Status: _______
Error Code: ___________
15.6.1.1 Order NO.:_______________
15.6.1.2 Order NO.:_______________
Deleted Order NO.:_______________
Deleted Order change reason:__________
15.6.1.3 Order NO.:_______________
Match ID:_______________
Trade No:_______________
15.6.1.4 Order NO.:_______________
15.5.1.5 Order NO.:_______________
15.5.1.6 Order NO.:_______________
Deleted Order change reason:__________
</t>
  </si>
  <si>
    <r>
      <t xml:space="preserve">15.6.2.1 MO960 buy HSI Futures (Price 20166, Quantity 12) with SMP ID SHARP
</t>
    </r>
    <r>
      <rPr>
        <sz val="11"/>
        <color theme="5"/>
        <rFont val="Calibri"/>
        <family val="3"/>
        <charset val="134"/>
        <scheme val="minor"/>
      </rPr>
      <t>Wait 2 mins till the quote from 15.6.2.1 is being cancelled before continue with test case 15.6.2.2.</t>
    </r>
    <r>
      <rPr>
        <sz val="11"/>
        <color theme="1"/>
        <rFont val="Calibri"/>
        <family val="2"/>
        <scheme val="minor"/>
      </rPr>
      <t xml:space="preserve">
15.6.2.2 MO960 buy HSI Futures (Price 20166, Quantity 12) with SMP ID SHARA
</t>
    </r>
    <r>
      <rPr>
        <sz val="11"/>
        <color theme="5" tint="-0.249977111117893"/>
        <rFont val="Calibri"/>
        <family val="2"/>
        <scheme val="minor"/>
      </rPr>
      <t>Wait 2 mins till the quote from 15.6.2.2 is being cancelled due to SMP.</t>
    </r>
    <r>
      <rPr>
        <sz val="11"/>
        <color theme="1"/>
        <rFont val="Calibri"/>
        <family val="2"/>
        <scheme val="minor"/>
      </rPr>
      <t xml:space="preserve">
15.6.2.3 MO960 buy HSI Futures (Price 20166, Quantity 12) with SMP ID SHARP</t>
    </r>
  </si>
  <si>
    <r>
      <t xml:space="preserve">15.4.2.1 MO37 buy HSI Futures (Price 20164, Quantity 12) with SMP ID SHARP
</t>
    </r>
    <r>
      <rPr>
        <sz val="11"/>
        <color theme="5"/>
        <rFont val="Calibri"/>
        <family val="3"/>
        <charset val="134"/>
        <scheme val="minor"/>
      </rPr>
      <t>Wait 2 mins till the quote from 15.4.2.1 is being cancelled before continue with test case 15.4.2.2.</t>
    </r>
    <r>
      <rPr>
        <sz val="11"/>
        <color theme="1"/>
        <rFont val="Calibri"/>
        <family val="2"/>
        <scheme val="minor"/>
      </rPr>
      <t xml:space="preserve">
15.4.2.2 MO37 buy HSI Futures (Price 20164, Quantity 12) with SMP ID SHARA
</t>
    </r>
    <r>
      <rPr>
        <sz val="11"/>
        <color theme="5" tint="-0.249977111117893"/>
        <rFont val="Calibri"/>
        <family val="2"/>
        <scheme val="minor"/>
      </rPr>
      <t>Wait 2 mins till the quote from 15.4.2.2 is being cancelled due to SMP.</t>
    </r>
    <r>
      <rPr>
        <sz val="11"/>
        <color theme="1"/>
        <rFont val="Calibri"/>
        <family val="2"/>
        <scheme val="minor"/>
      </rPr>
      <t xml:space="preserve">
15.4.2.3 MO37 buy HSI Futures (Price 20164, Quantity 12) with SMP ID SHARP</t>
    </r>
  </si>
  <si>
    <t xml:space="preserve">15.6.2.1 Order NO.: 
Deleted Order change reason:
______________________
15.6.2.2 Order NO.: 
Deleted Order change reason:
________________________
15.6.2.3 Order NO.: _______________
Match ID:_________________
</t>
  </si>
  <si>
    <t xml:space="preserve">Step i Order NO.: 
Step ii Order NO.: 
Step iii Order NO.: 
Step iv Delete Order NO.: 
Step iv Alter Order NO.: 
Outstanding Order NO.: 
Match ID:  
Trade No: 
Price: 
Qty: </t>
  </si>
  <si>
    <t>(Version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</si>
</sst>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50">
    <font>
      <sz val="11"/>
      <color theme="1"/>
      <name val="Calibri"/>
      <family val="2"/>
      <scheme val="minor"/>
    </font>
    <font>
      <sz val="11"/>
      <name val="Calibri"/>
      <family val="2"/>
      <scheme val="minor"/>
    </font>
    <font>
      <sz val="9"/>
      <name val="Calibri"/>
      <family val="3"/>
      <charset val="134"/>
      <scheme val="minor"/>
    </font>
    <font>
      <b/>
      <sz val="11"/>
      <name val="Calibri"/>
      <family val="2"/>
      <scheme val="minor"/>
    </font>
    <font>
      <i/>
      <sz val="11"/>
      <name val="Calibri"/>
      <family val="2"/>
      <scheme val="minor"/>
    </font>
    <font>
      <b/>
      <sz val="13"/>
      <name val="Calibri"/>
      <family val="2"/>
      <scheme val="minor"/>
    </font>
    <font>
      <b/>
      <sz val="20"/>
      <name val="Calibri"/>
      <family val="2"/>
      <scheme val="minor"/>
    </font>
    <font>
      <b/>
      <sz val="16"/>
      <name val="Calibri"/>
      <family val="2"/>
      <scheme val="minor"/>
    </font>
    <font>
      <b/>
      <sz val="11"/>
      <color theme="0"/>
      <name val="Calibri"/>
      <family val="2"/>
      <scheme val="minor"/>
    </font>
    <font>
      <sz val="11"/>
      <color theme="0"/>
      <name val="Calibri"/>
      <family val="2"/>
      <scheme val="minor"/>
    </font>
    <font>
      <b/>
      <sz val="25"/>
      <name val="Calibri"/>
      <family val="2"/>
      <scheme val="minor"/>
    </font>
    <font>
      <b/>
      <sz val="11"/>
      <color theme="1"/>
      <name val="Calibri"/>
      <family val="2"/>
      <scheme val="minor"/>
    </font>
    <font>
      <b/>
      <i/>
      <u/>
      <sz val="11"/>
      <color theme="1"/>
      <name val="Calibri"/>
      <family val="2"/>
      <scheme val="minor"/>
    </font>
    <font>
      <i/>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sz val="11"/>
      <color rgb="FFFF0000"/>
      <name val="Calibri"/>
      <family val="2"/>
      <scheme val="minor"/>
    </font>
    <font>
      <b/>
      <u/>
      <sz val="11"/>
      <color rgb="FFFFFF00"/>
      <name val="Calibri"/>
      <family val="2"/>
      <scheme val="minor"/>
    </font>
    <font>
      <b/>
      <i/>
      <u/>
      <sz val="11"/>
      <color rgb="FFFFFF00"/>
      <name val="Calibri"/>
      <family val="2"/>
      <scheme val="minor"/>
    </font>
    <font>
      <u/>
      <sz val="11"/>
      <color theme="10"/>
      <name val="Calibri"/>
      <family val="2"/>
      <scheme val="minor"/>
    </font>
    <font>
      <sz val="11"/>
      <color theme="5" tint="-0.249977111117893"/>
      <name val="Calibri"/>
      <family val="3"/>
      <charset val="134"/>
      <scheme val="minor"/>
    </font>
    <font>
      <sz val="11"/>
      <color theme="5"/>
      <name val="Calibri"/>
      <family val="3"/>
      <charset val="134"/>
      <scheme val="minor"/>
    </font>
    <font>
      <sz val="11"/>
      <color rgb="FFFF0000"/>
      <name val="Calibri"/>
      <family val="3"/>
      <charset val="134"/>
      <scheme val="minor"/>
    </font>
    <font>
      <sz val="11"/>
      <color theme="5"/>
      <name val="Calibri"/>
      <family val="2"/>
      <scheme val="minor"/>
    </font>
    <font>
      <b/>
      <sz val="11"/>
      <color theme="5"/>
      <name val="Calibri"/>
      <family val="3"/>
      <charset val="134"/>
      <scheme val="minor"/>
    </font>
    <font>
      <b/>
      <u/>
      <sz val="11"/>
      <color theme="5"/>
      <name val="Calibri"/>
      <family val="3"/>
      <charset val="134"/>
      <scheme val="minor"/>
    </font>
    <font>
      <b/>
      <sz val="11"/>
      <color theme="5"/>
      <name val="Calibri"/>
      <family val="2"/>
      <scheme val="minor"/>
    </font>
    <font>
      <b/>
      <u/>
      <sz val="11"/>
      <color theme="5"/>
      <name val="Calibri"/>
      <family val="2"/>
      <scheme val="minor"/>
    </font>
    <font>
      <sz val="11"/>
      <color rgb="FFCC00CC"/>
      <name val="Calibri"/>
      <family val="2"/>
      <scheme val="minor"/>
    </font>
    <font>
      <b/>
      <sz val="11"/>
      <color theme="1"/>
      <name val="Calibri"/>
      <family val="3"/>
      <charset val="134"/>
      <scheme val="minor"/>
    </font>
    <font>
      <u/>
      <sz val="11"/>
      <color rgb="FFCC00CC"/>
      <name val="Calibri"/>
      <family val="2"/>
      <scheme val="minor"/>
    </font>
    <font>
      <b/>
      <sz val="11"/>
      <color rgb="FFCC00CC"/>
      <name val="Calibri"/>
      <family val="2"/>
      <scheme val="minor"/>
    </font>
    <font>
      <b/>
      <sz val="15"/>
      <name val="Calibri"/>
      <family val="2"/>
      <scheme val="minor"/>
    </font>
    <font>
      <sz val="15"/>
      <name val="Calibri"/>
      <family val="2"/>
      <scheme val="minor"/>
    </font>
    <font>
      <b/>
      <i/>
      <u/>
      <sz val="11"/>
      <name val="Calibri"/>
      <family val="2"/>
      <scheme val="minor"/>
    </font>
    <font>
      <b/>
      <i/>
      <sz val="11"/>
      <name val="Calibri"/>
      <family val="2"/>
      <scheme val="minor"/>
    </font>
    <font>
      <u val="double"/>
      <sz val="11"/>
      <name val="Calibri"/>
      <family val="2"/>
      <scheme val="minor"/>
    </font>
    <font>
      <b/>
      <u/>
      <sz val="11"/>
      <name val="Calibri"/>
      <family val="2"/>
      <scheme val="minor"/>
    </font>
    <font>
      <sz val="9"/>
      <color indexed="81"/>
      <name val="Tahoma"/>
      <family val="2"/>
    </font>
    <font>
      <b/>
      <sz val="9"/>
      <color indexed="81"/>
      <name val="Tahoma"/>
      <family val="2"/>
    </font>
    <font>
      <sz val="11"/>
      <color theme="2" tint="-0.249977111117893"/>
      <name val="Calibri"/>
      <family val="2"/>
      <scheme val="minor"/>
    </font>
    <font>
      <b/>
      <sz val="11"/>
      <color theme="2" tint="-0.249977111117893"/>
      <name val="Calibri"/>
      <family val="2"/>
      <scheme val="minor"/>
    </font>
    <font>
      <sz val="9"/>
      <name val="Calibri"/>
      <family val="2"/>
      <scheme val="minor"/>
    </font>
    <font>
      <u/>
      <sz val="11"/>
      <name val="Calibri"/>
      <family val="2"/>
      <scheme val="minor"/>
    </font>
    <font>
      <sz val="11"/>
      <color theme="5" tint="-0.249977111117893"/>
      <name val="Calibri"/>
      <family val="2"/>
      <scheme val="minor"/>
    </font>
    <font>
      <b/>
      <u/>
      <sz val="11"/>
      <color theme="1"/>
      <name val="Calibri"/>
      <family val="3"/>
      <charset val="134"/>
      <scheme val="minor"/>
    </font>
    <font>
      <b/>
      <u/>
      <sz val="11"/>
      <color rgb="FFFF0000"/>
      <name val="Calibri"/>
      <family val="3"/>
      <charset val="134"/>
      <scheme val="minor"/>
    </font>
    <font>
      <sz val="11"/>
      <color theme="7" tint="-0.249977111117893"/>
      <name val="Calibri"/>
      <family val="3"/>
      <charset val="134"/>
      <scheme val="minor"/>
    </font>
    <font>
      <sz val="11"/>
      <name val="Calibri"/>
      <family val="3"/>
      <charset val="134"/>
      <scheme val="minor"/>
    </font>
  </fonts>
  <fills count="10">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70C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ck">
        <color indexed="64"/>
      </left>
      <right/>
      <top style="thick">
        <color indexed="64"/>
      </top>
      <bottom style="thick">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ck">
        <color indexed="64"/>
      </right>
      <top style="thick">
        <color indexed="64"/>
      </top>
      <bottom style="thick">
        <color indexed="64"/>
      </bottom>
      <diagonal/>
    </border>
  </borders>
  <cellStyleXfs count="2">
    <xf numFmtId="0" fontId="0" fillId="0" borderId="0"/>
    <xf numFmtId="0" fontId="20" fillId="0" borderId="0" applyNumberFormat="0" applyFill="0" applyBorder="0" applyAlignment="0" applyProtection="0"/>
  </cellStyleXfs>
  <cellXfs count="257">
    <xf numFmtId="0" fontId="0" fillId="0" borderId="0" xfId="0"/>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0" fontId="1" fillId="0" borderId="0" xfId="0" applyFont="1" applyAlignment="1">
      <alignment horizontal="left" vertical="top" wrapText="1"/>
    </xf>
    <xf numFmtId="0" fontId="1" fillId="0" borderId="0" xfId="0" applyFont="1" applyAlignment="1">
      <alignment horizontal="left" vertical="top"/>
    </xf>
    <xf numFmtId="0" fontId="3" fillId="4" borderId="0" xfId="0" applyFont="1" applyFill="1" applyAlignment="1">
      <alignment horizontal="left" vertical="top"/>
    </xf>
    <xf numFmtId="0" fontId="1" fillId="4" borderId="0" xfId="0" applyFont="1" applyFill="1" applyAlignment="1" applyProtection="1">
      <alignment horizontal="left" vertical="top"/>
      <protection locked="0"/>
    </xf>
    <xf numFmtId="0" fontId="1" fillId="4" borderId="0" xfId="0" applyFont="1" applyFill="1" applyAlignment="1">
      <alignment horizontal="left" vertical="top"/>
    </xf>
    <xf numFmtId="0" fontId="3" fillId="0" borderId="0" xfId="0" applyFont="1" applyAlignment="1">
      <alignment horizontal="left" vertical="top"/>
    </xf>
    <xf numFmtId="0" fontId="3" fillId="0" borderId="0" xfId="0" applyFont="1" applyAlignment="1" applyProtection="1">
      <alignment horizontal="left" vertical="top"/>
      <protection locked="0"/>
    </xf>
    <xf numFmtId="0" fontId="5"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pplyProtection="1">
      <alignment horizontal="left" vertical="top"/>
      <protection locked="0"/>
    </xf>
    <xf numFmtId="0" fontId="8" fillId="0" borderId="0" xfId="0" applyFont="1" applyAlignment="1" applyProtection="1">
      <alignment horizontal="left" vertical="top"/>
      <protection locked="0"/>
    </xf>
    <xf numFmtId="0" fontId="9" fillId="0" borderId="0" xfId="0" applyFont="1" applyAlignment="1" applyProtection="1">
      <alignment horizontal="left" vertical="top"/>
      <protection locked="0"/>
    </xf>
    <xf numFmtId="0" fontId="7" fillId="0" borderId="0" xfId="0" applyFont="1" applyAlignment="1">
      <alignment horizontal="left" vertical="top"/>
    </xf>
    <xf numFmtId="0" fontId="3" fillId="4" borderId="0" xfId="0" applyFont="1" applyFill="1" applyAlignment="1">
      <alignment vertical="top" wrapText="1"/>
    </xf>
    <xf numFmtId="0" fontId="3" fillId="2" borderId="2" xfId="0" applyFont="1" applyFill="1" applyBorder="1" applyAlignment="1" applyProtection="1">
      <alignment horizontal="left" vertical="top" wrapText="1"/>
      <protection locked="0"/>
    </xf>
    <xf numFmtId="0" fontId="3" fillId="7" borderId="2" xfId="0" applyFont="1" applyFill="1" applyBorder="1" applyAlignment="1" applyProtection="1">
      <alignment horizontal="left" vertical="top" wrapText="1"/>
      <protection locked="0"/>
    </xf>
    <xf numFmtId="0" fontId="0" fillId="0" borderId="2" xfId="0" applyBorder="1" applyAlignment="1">
      <alignment horizontal="left" vertical="top"/>
    </xf>
    <xf numFmtId="0" fontId="0" fillId="0" borderId="2" xfId="0" applyBorder="1" applyAlignment="1">
      <alignment horizontal="left" vertical="top" wrapText="1"/>
    </xf>
    <xf numFmtId="0" fontId="0" fillId="0" borderId="2" xfId="0" applyBorder="1" applyAlignment="1" applyProtection="1">
      <alignment horizontal="left" vertical="top"/>
      <protection locked="0"/>
    </xf>
    <xf numFmtId="0" fontId="3" fillId="7" borderId="2" xfId="0" applyFont="1" applyFill="1" applyBorder="1" applyAlignment="1">
      <alignment horizontal="left" vertical="top" wrapText="1"/>
    </xf>
    <xf numFmtId="0" fontId="3" fillId="3" borderId="2" xfId="0" applyFont="1" applyFill="1" applyBorder="1" applyAlignment="1" applyProtection="1">
      <alignment horizontal="left" vertical="top" wrapText="1"/>
      <protection locked="0"/>
    </xf>
    <xf numFmtId="0" fontId="1" fillId="7" borderId="2" xfId="0" applyFont="1" applyFill="1" applyBorder="1" applyAlignment="1" applyProtection="1">
      <alignment horizontal="left" vertical="top"/>
      <protection locked="0"/>
    </xf>
    <xf numFmtId="0" fontId="1" fillId="6" borderId="2" xfId="0" applyFont="1" applyFill="1" applyBorder="1" applyAlignment="1" applyProtection="1">
      <alignment horizontal="left" vertical="top"/>
      <protection locked="0"/>
    </xf>
    <xf numFmtId="0" fontId="1" fillId="3" borderId="2" xfId="0" applyFont="1" applyFill="1" applyBorder="1" applyAlignment="1" applyProtection="1">
      <alignment horizontal="left" vertical="top"/>
      <protection locked="0"/>
    </xf>
    <xf numFmtId="0" fontId="1" fillId="3" borderId="0" xfId="0" applyFont="1" applyFill="1" applyAlignment="1" applyProtection="1">
      <alignment horizontal="left" vertical="top"/>
      <protection locked="0"/>
    </xf>
    <xf numFmtId="14" fontId="1" fillId="0" borderId="2" xfId="0" applyNumberFormat="1" applyFont="1" applyBorder="1" applyAlignment="1">
      <alignment horizontal="left" vertical="top"/>
    </xf>
    <xf numFmtId="0" fontId="34" fillId="0" borderId="0" xfId="0" applyFont="1" applyAlignment="1" applyProtection="1">
      <alignment horizontal="left" vertical="top"/>
      <protection locked="0"/>
    </xf>
    <xf numFmtId="0" fontId="20" fillId="4" borderId="10" xfId="1" applyFill="1" applyBorder="1" applyAlignment="1" applyProtection="1">
      <alignment horizontal="left" vertical="top" wrapText="1"/>
    </xf>
    <xf numFmtId="164" fontId="1" fillId="0" borderId="0" xfId="0" applyNumberFormat="1" applyFont="1" applyAlignment="1" applyProtection="1">
      <alignment horizontal="left" vertical="top" wrapText="1"/>
      <protection locked="0"/>
    </xf>
    <xf numFmtId="0" fontId="34" fillId="0" borderId="0" xfId="0" applyFont="1" applyAlignment="1" applyProtection="1">
      <alignment horizontal="left" vertical="top" wrapText="1"/>
      <protection locked="0"/>
    </xf>
    <xf numFmtId="164" fontId="34" fillId="0" borderId="0" xfId="0" applyNumberFormat="1" applyFont="1" applyAlignment="1" applyProtection="1">
      <alignment horizontal="left" vertical="top" wrapText="1"/>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20" fillId="0" borderId="0" xfId="1" applyBorder="1" applyAlignment="1" applyProtection="1">
      <alignment horizontal="left" vertical="top" wrapText="1"/>
      <protection locked="0"/>
    </xf>
    <xf numFmtId="164" fontId="20" fillId="0" borderId="0" xfId="1" applyNumberFormat="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locked="0"/>
    </xf>
    <xf numFmtId="0" fontId="3" fillId="7" borderId="1" xfId="0" applyFont="1" applyFill="1" applyBorder="1" applyAlignment="1" applyProtection="1">
      <alignment horizontal="left" vertical="top" wrapText="1"/>
      <protection locked="0"/>
    </xf>
    <xf numFmtId="164" fontId="3" fillId="2" borderId="1" xfId="0" applyNumberFormat="1" applyFont="1" applyFill="1" applyBorder="1" applyAlignment="1" applyProtection="1">
      <alignment horizontal="left" vertical="top" wrapText="1"/>
      <protection locked="0"/>
    </xf>
    <xf numFmtId="0" fontId="0" fillId="7" borderId="1" xfId="0" applyFill="1" applyBorder="1" applyAlignment="1" applyProtection="1">
      <alignment horizontal="left" vertical="top" wrapText="1"/>
      <protection locked="0"/>
    </xf>
    <xf numFmtId="164" fontId="0" fillId="7" borderId="1" xfId="0" applyNumberFormat="1" applyFill="1" applyBorder="1" applyAlignment="1" applyProtection="1">
      <alignment horizontal="left" vertical="top" wrapText="1"/>
      <protection locked="0"/>
    </xf>
    <xf numFmtId="164" fontId="0" fillId="0" borderId="1" xfId="0" applyNumberFormat="1" applyBorder="1" applyAlignment="1" applyProtection="1">
      <alignment horizontal="left" vertical="top" wrapText="1"/>
      <protection locked="0"/>
    </xf>
    <xf numFmtId="0" fontId="1" fillId="7" borderId="1" xfId="0" applyFont="1" applyFill="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164" fontId="3" fillId="7" borderId="1" xfId="0" applyNumberFormat="1" applyFont="1" applyFill="1" applyBorder="1" applyAlignment="1" applyProtection="1">
      <alignment horizontal="left" vertical="top" wrapText="1"/>
      <protection locked="0"/>
    </xf>
    <xf numFmtId="164" fontId="24" fillId="0" borderId="1" xfId="0" applyNumberFormat="1" applyFont="1" applyBorder="1" applyAlignment="1" applyProtection="1">
      <alignment horizontal="left" vertical="top" wrapText="1"/>
      <protection locked="0"/>
    </xf>
    <xf numFmtId="164" fontId="22" fillId="0" borderId="1" xfId="0" applyNumberFormat="1" applyFont="1" applyBorder="1" applyAlignment="1" applyProtection="1">
      <alignment horizontal="left" vertical="top" wrapText="1"/>
      <protection locked="0"/>
    </xf>
    <xf numFmtId="164" fontId="1" fillId="0" borderId="1" xfId="0" applyNumberFormat="1" applyFont="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164" fontId="1" fillId="7" borderId="1" xfId="0" applyNumberFormat="1" applyFont="1" applyFill="1" applyBorder="1" applyAlignment="1" applyProtection="1">
      <alignment horizontal="left" vertical="top" wrapText="1"/>
      <protection locked="0"/>
    </xf>
    <xf numFmtId="164" fontId="21" fillId="0" borderId="1" xfId="0" applyNumberFormat="1" applyFont="1" applyBorder="1" applyAlignment="1" applyProtection="1">
      <alignment horizontal="left" vertical="top" wrapText="1"/>
      <protection locked="0"/>
    </xf>
    <xf numFmtId="164" fontId="23" fillId="3" borderId="1" xfId="0" applyNumberFormat="1" applyFont="1" applyFill="1" applyBorder="1" applyAlignment="1" applyProtection="1">
      <alignment horizontal="left" vertical="top" wrapText="1"/>
      <protection locked="0"/>
    </xf>
    <xf numFmtId="164" fontId="22" fillId="3" borderId="1" xfId="0" applyNumberFormat="1" applyFont="1" applyFill="1" applyBorder="1" applyAlignment="1" applyProtection="1">
      <alignment horizontal="left" vertical="top" wrapText="1"/>
      <protection locked="0"/>
    </xf>
    <xf numFmtId="164" fontId="22" fillId="7" borderId="1" xfId="0" applyNumberFormat="1" applyFont="1" applyFill="1" applyBorder="1" applyAlignment="1" applyProtection="1">
      <alignment horizontal="left" vertical="top" wrapText="1"/>
      <protection locked="0"/>
    </xf>
    <xf numFmtId="0" fontId="20" fillId="0" borderId="0" xfId="1" applyNumberFormat="1" applyBorder="1" applyAlignment="1" applyProtection="1">
      <alignment horizontal="left" vertical="top"/>
    </xf>
    <xf numFmtId="0" fontId="31" fillId="0" borderId="0" xfId="1" applyFont="1" applyBorder="1" applyAlignment="1" applyProtection="1">
      <alignment horizontal="left" vertical="top"/>
    </xf>
    <xf numFmtId="0" fontId="0" fillId="0" borderId="1" xfId="0" applyBorder="1" applyAlignment="1">
      <alignment horizontal="left" vertical="top" wrapText="1"/>
    </xf>
    <xf numFmtId="0" fontId="20" fillId="4" borderId="12" xfId="1" applyFill="1" applyBorder="1" applyAlignment="1" applyProtection="1">
      <alignment horizontal="left" vertical="top" wrapText="1"/>
    </xf>
    <xf numFmtId="0" fontId="20" fillId="0" borderId="0" xfId="1" applyBorder="1" applyAlignment="1" applyProtection="1">
      <alignment horizontal="left" vertical="top" wrapText="1"/>
    </xf>
    <xf numFmtId="164" fontId="20" fillId="0" borderId="0" xfId="1" applyNumberFormat="1" applyBorder="1" applyAlignment="1" applyProtection="1">
      <alignment horizontal="left" vertical="top" wrapText="1"/>
    </xf>
    <xf numFmtId="0" fontId="31" fillId="0" borderId="0" xfId="1" applyFont="1" applyBorder="1" applyAlignment="1" applyProtection="1">
      <alignment horizontal="left" vertical="top"/>
      <protection locked="0"/>
    </xf>
    <xf numFmtId="0" fontId="29" fillId="0" borderId="0" xfId="0" applyFont="1" applyAlignment="1" applyProtection="1">
      <alignment horizontal="left" vertical="top"/>
      <protection locked="0"/>
    </xf>
    <xf numFmtId="0" fontId="3" fillId="7" borderId="5" xfId="0" applyFont="1" applyFill="1" applyBorder="1" applyAlignment="1">
      <alignment horizontal="left" vertical="top" wrapText="1"/>
    </xf>
    <xf numFmtId="0" fontId="0" fillId="0" borderId="5" xfId="0" applyBorder="1" applyAlignment="1">
      <alignment horizontal="left" vertical="top"/>
    </xf>
    <xf numFmtId="0" fontId="1" fillId="3" borderId="5" xfId="0" applyFont="1" applyFill="1" applyBorder="1" applyAlignment="1">
      <alignment horizontal="left" vertical="top" wrapText="1"/>
    </xf>
    <xf numFmtId="0" fontId="0" fillId="0" borderId="0" xfId="0" applyProtection="1">
      <protection locked="0"/>
    </xf>
    <xf numFmtId="0" fontId="0" fillId="4" borderId="0" xfId="0" applyFill="1" applyProtection="1">
      <protection locked="0"/>
    </xf>
    <xf numFmtId="0" fontId="3" fillId="8" borderId="5" xfId="0" applyFont="1" applyFill="1" applyBorder="1" applyAlignment="1" applyProtection="1">
      <alignment horizontal="left" vertical="top" wrapText="1"/>
      <protection locked="0"/>
    </xf>
    <xf numFmtId="0" fontId="1" fillId="3" borderId="5" xfId="0" applyFont="1" applyFill="1" applyBorder="1" applyAlignment="1" applyProtection="1">
      <alignment horizontal="left" vertical="top" wrapText="1"/>
      <protection locked="0"/>
    </xf>
    <xf numFmtId="0" fontId="0" fillId="3" borderId="0" xfId="0" applyFill="1" applyProtection="1">
      <protection locked="0"/>
    </xf>
    <xf numFmtId="0" fontId="0" fillId="0" borderId="5" xfId="0" applyBorder="1" applyProtection="1">
      <protection locked="0"/>
    </xf>
    <xf numFmtId="0" fontId="0" fillId="4" borderId="0" xfId="0" applyFill="1"/>
    <xf numFmtId="0" fontId="9" fillId="3" borderId="0" xfId="0" applyFont="1" applyFill="1" applyAlignment="1" applyProtection="1">
      <alignment horizontal="left" vertical="top"/>
      <protection locked="0"/>
    </xf>
    <xf numFmtId="0" fontId="42" fillId="0" borderId="0" xfId="0" applyFont="1" applyAlignment="1" applyProtection="1">
      <alignment horizontal="left" vertical="top"/>
      <protection locked="0"/>
    </xf>
    <xf numFmtId="0" fontId="41" fillId="0" borderId="0" xfId="0" applyFont="1" applyAlignment="1" applyProtection="1">
      <alignment horizontal="left" vertical="top"/>
      <protection locked="0"/>
    </xf>
    <xf numFmtId="0" fontId="10" fillId="0" borderId="0" xfId="0" applyFont="1" applyAlignment="1">
      <alignment horizontal="center" wrapText="1"/>
    </xf>
    <xf numFmtId="0" fontId="1" fillId="0" borderId="0" xfId="0" applyFont="1" applyAlignment="1">
      <alignment wrapText="1"/>
    </xf>
    <xf numFmtId="0" fontId="0" fillId="0" borderId="0" xfId="0" applyAlignment="1">
      <alignment wrapText="1"/>
    </xf>
    <xf numFmtId="0" fontId="6" fillId="0" borderId="0" xfId="0" applyFont="1" applyAlignment="1">
      <alignment wrapText="1"/>
    </xf>
    <xf numFmtId="0" fontId="1" fillId="0" borderId="0" xfId="0" applyFont="1" applyAlignment="1">
      <alignment horizontal="left"/>
    </xf>
    <xf numFmtId="0" fontId="1" fillId="0" borderId="0" xfId="0" applyFont="1" applyAlignment="1" applyProtection="1">
      <alignment horizontal="left"/>
      <protection locked="0"/>
    </xf>
    <xf numFmtId="0" fontId="41" fillId="0" borderId="0" xfId="0" applyFont="1" applyAlignment="1" applyProtection="1">
      <alignment horizontal="left"/>
      <protection locked="0"/>
    </xf>
    <xf numFmtId="0" fontId="3" fillId="0" borderId="0" xfId="0" applyFont="1" applyAlignment="1" applyProtection="1">
      <alignment horizontal="left" vertical="top" wrapText="1"/>
      <protection locked="0"/>
    </xf>
    <xf numFmtId="0" fontId="3" fillId="4" borderId="0" xfId="0" applyFont="1" applyFill="1" applyAlignment="1">
      <alignment horizontal="left"/>
    </xf>
    <xf numFmtId="0" fontId="3" fillId="0" borderId="1" xfId="0" applyFont="1" applyBorder="1" applyAlignment="1">
      <alignment horizontal="left"/>
    </xf>
    <xf numFmtId="0" fontId="1" fillId="0" borderId="1" xfId="0" applyFont="1" applyBorder="1" applyAlignment="1">
      <alignment horizontal="left"/>
    </xf>
    <xf numFmtId="0" fontId="1" fillId="0" borderId="1" xfId="0" applyFont="1" applyBorder="1" applyAlignment="1" applyProtection="1">
      <alignment horizontal="left"/>
      <protection locked="0"/>
    </xf>
    <xf numFmtId="0" fontId="1" fillId="0" borderId="1" xfId="0" applyFont="1" applyBorder="1" applyAlignment="1">
      <alignment horizontal="left" wrapText="1"/>
    </xf>
    <xf numFmtId="0" fontId="9" fillId="0" borderId="0" xfId="0" applyFont="1" applyAlignment="1" applyProtection="1">
      <alignment horizontal="left"/>
      <protection locked="0"/>
    </xf>
    <xf numFmtId="0" fontId="3" fillId="0" borderId="1" xfId="0" applyFont="1" applyBorder="1" applyAlignment="1" applyProtection="1">
      <alignment horizontal="left"/>
      <protection locked="0"/>
    </xf>
    <xf numFmtId="0" fontId="43" fillId="0" borderId="1" xfId="0" applyFont="1" applyBorder="1" applyAlignment="1">
      <alignment horizontal="left"/>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vertical="top"/>
      <protection locked="0"/>
    </xf>
    <xf numFmtId="0" fontId="1" fillId="0" borderId="4" xfId="0" applyFont="1" applyBorder="1" applyAlignment="1" applyProtection="1">
      <alignment vertical="top"/>
      <protection locked="0"/>
    </xf>
    <xf numFmtId="0" fontId="44" fillId="4" borderId="10" xfId="1" applyFont="1" applyFill="1" applyBorder="1" applyAlignment="1" applyProtection="1">
      <alignment horizontal="left" vertical="top" wrapText="1"/>
    </xf>
    <xf numFmtId="0" fontId="0" fillId="0" borderId="5" xfId="0" applyBorder="1"/>
    <xf numFmtId="0" fontId="8" fillId="9" borderId="5" xfId="0" applyFont="1" applyFill="1" applyBorder="1"/>
    <xf numFmtId="0" fontId="0" fillId="0" borderId="5" xfId="0" applyBorder="1" applyAlignment="1">
      <alignment wrapText="1"/>
    </xf>
    <xf numFmtId="0" fontId="20" fillId="0" borderId="1" xfId="1" applyFill="1" applyBorder="1" applyAlignment="1" applyProtection="1">
      <alignment horizontal="left" vertical="top" wrapText="1"/>
    </xf>
    <xf numFmtId="0" fontId="1" fillId="0" borderId="2" xfId="0" applyFont="1" applyBorder="1" applyAlignment="1">
      <alignment horizontal="left" vertical="top"/>
    </xf>
    <xf numFmtId="0" fontId="1" fillId="0" borderId="2" xfId="0" applyFont="1"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33" fillId="0" borderId="1" xfId="0" applyFont="1" applyBorder="1" applyAlignment="1" applyProtection="1">
      <alignment horizontal="left" vertical="top"/>
      <protection locked="0"/>
    </xf>
    <xf numFmtId="164" fontId="33" fillId="0" borderId="1" xfId="0" applyNumberFormat="1" applyFont="1" applyBorder="1" applyAlignment="1" applyProtection="1">
      <alignment horizontal="left" vertical="top" wrapText="1"/>
      <protection locked="0"/>
    </xf>
    <xf numFmtId="0" fontId="29" fillId="0" borderId="8" xfId="0" applyFont="1" applyBorder="1" applyAlignment="1" applyProtection="1">
      <alignment horizontal="left" vertical="top" wrapText="1"/>
      <protection locked="0"/>
    </xf>
    <xf numFmtId="164" fontId="33" fillId="0" borderId="10" xfId="0" applyNumberFormat="1" applyFont="1" applyBorder="1" applyAlignment="1" applyProtection="1">
      <alignment vertical="top"/>
      <protection locked="0"/>
    </xf>
    <xf numFmtId="0" fontId="0" fillId="0" borderId="5" xfId="0" applyBorder="1" applyAlignment="1">
      <alignment horizontal="left" vertical="top" wrapText="1"/>
    </xf>
    <xf numFmtId="0" fontId="33" fillId="0" borderId="0" xfId="0" applyFont="1" applyAlignment="1">
      <alignment horizontal="left" vertical="top"/>
    </xf>
    <xf numFmtId="0" fontId="1" fillId="0" borderId="0" xfId="0" applyFont="1" applyAlignment="1">
      <alignment vertical="top"/>
    </xf>
    <xf numFmtId="0" fontId="33" fillId="4" borderId="0" xfId="0" applyFont="1" applyFill="1" applyAlignment="1">
      <alignment vertical="top"/>
    </xf>
    <xf numFmtId="0" fontId="0" fillId="0" borderId="0" xfId="0" applyAlignment="1">
      <alignment vertical="top"/>
    </xf>
    <xf numFmtId="0" fontId="3" fillId="7"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0" fillId="7" borderId="1" xfId="0" applyFill="1" applyBorder="1" applyAlignment="1">
      <alignment horizontal="left" vertical="top" wrapText="1"/>
    </xf>
    <xf numFmtId="0" fontId="3" fillId="4" borderId="13" xfId="0" applyFont="1" applyFill="1" applyBorder="1" applyAlignment="1">
      <alignment horizontal="left" vertical="top" wrapText="1"/>
    </xf>
    <xf numFmtId="0" fontId="0" fillId="0" borderId="7" xfId="0" applyBorder="1" applyAlignment="1">
      <alignment horizontal="left" vertical="top" wrapText="1"/>
    </xf>
    <xf numFmtId="0" fontId="11" fillId="4" borderId="13" xfId="0" applyFont="1" applyFill="1" applyBorder="1" applyAlignment="1">
      <alignment horizontal="left" vertical="top" wrapText="1"/>
    </xf>
    <xf numFmtId="0" fontId="1" fillId="0" borderId="1" xfId="0" applyFont="1" applyBorder="1" applyAlignment="1">
      <alignment horizontal="left" vertical="top" wrapText="1"/>
    </xf>
    <xf numFmtId="0" fontId="0" fillId="0" borderId="7" xfId="0" applyBorder="1" applyAlignment="1">
      <alignment vertical="top" wrapText="1"/>
    </xf>
    <xf numFmtId="0" fontId="0" fillId="3" borderId="1" xfId="0" applyFill="1" applyBorder="1" applyAlignment="1">
      <alignment horizontal="left" vertical="top" wrapText="1"/>
    </xf>
    <xf numFmtId="0" fontId="0" fillId="7" borderId="13" xfId="0" applyFill="1" applyBorder="1" applyAlignment="1">
      <alignment horizontal="left" vertical="top" wrapText="1"/>
    </xf>
    <xf numFmtId="0" fontId="0" fillId="0" borderId="13" xfId="0" applyBorder="1" applyAlignment="1">
      <alignment horizontal="left" vertical="top" wrapText="1"/>
    </xf>
    <xf numFmtId="0" fontId="3" fillId="7" borderId="13" xfId="0" applyFont="1" applyFill="1" applyBorder="1" applyAlignment="1">
      <alignment horizontal="left" vertical="top" wrapText="1"/>
    </xf>
    <xf numFmtId="0" fontId="1" fillId="0" borderId="13" xfId="0" applyFont="1" applyBorder="1" applyAlignment="1">
      <alignment horizontal="left" vertical="top" wrapText="1"/>
    </xf>
    <xf numFmtId="0" fontId="12" fillId="0" borderId="13" xfId="0" applyFont="1" applyBorder="1" applyAlignment="1">
      <alignment horizontal="left" vertical="top" wrapText="1"/>
    </xf>
    <xf numFmtId="0" fontId="0" fillId="0" borderId="16" xfId="0" applyBorder="1" applyAlignment="1">
      <alignment horizontal="left" vertical="top" wrapText="1"/>
    </xf>
    <xf numFmtId="0" fontId="3" fillId="7" borderId="17" xfId="0" applyFont="1" applyFill="1" applyBorder="1" applyAlignment="1">
      <alignment horizontal="left" vertical="top" wrapText="1"/>
    </xf>
    <xf numFmtId="0" fontId="1" fillId="0" borderId="13" xfId="0" applyFont="1" applyBorder="1" applyAlignment="1">
      <alignment vertical="top" wrapText="1"/>
    </xf>
    <xf numFmtId="49" fontId="1" fillId="0" borderId="13" xfId="0" applyNumberFormat="1" applyFont="1" applyBorder="1" applyAlignment="1">
      <alignment vertical="top" wrapText="1"/>
    </xf>
    <xf numFmtId="49" fontId="1" fillId="0" borderId="13" xfId="0" applyNumberFormat="1" applyFont="1" applyBorder="1" applyAlignment="1">
      <alignment horizontal="left" vertical="top" wrapText="1"/>
    </xf>
    <xf numFmtId="0" fontId="35" fillId="7" borderId="13" xfId="0" applyFont="1" applyFill="1" applyBorder="1" applyAlignment="1">
      <alignment horizontal="left" vertical="top" wrapText="1"/>
    </xf>
    <xf numFmtId="0" fontId="1" fillId="7" borderId="13" xfId="0" applyFont="1" applyFill="1" applyBorder="1" applyAlignment="1">
      <alignment horizontal="left" vertical="top" wrapText="1"/>
    </xf>
    <xf numFmtId="0" fontId="1" fillId="3" borderId="13" xfId="0" applyFont="1" applyFill="1" applyBorder="1" applyAlignment="1">
      <alignment horizontal="left" vertical="top" wrapText="1"/>
    </xf>
    <xf numFmtId="0" fontId="18" fillId="7" borderId="1" xfId="0" applyFont="1" applyFill="1" applyBorder="1" applyAlignment="1">
      <alignment horizontal="left" vertical="top" wrapText="1"/>
    </xf>
    <xf numFmtId="0" fontId="12" fillId="7" borderId="1" xfId="0" applyFont="1" applyFill="1" applyBorder="1" applyAlignment="1">
      <alignment horizontal="left" vertical="top" wrapText="1"/>
    </xf>
    <xf numFmtId="0" fontId="15" fillId="7"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16" fillId="7" borderId="1" xfId="0" applyFont="1" applyFill="1" applyBorder="1" applyAlignment="1">
      <alignment horizontal="left" vertical="top" wrapText="1"/>
    </xf>
    <xf numFmtId="0" fontId="16" fillId="0" borderId="1" xfId="0" applyFont="1" applyBorder="1" applyAlignment="1">
      <alignment horizontal="left" vertical="top" wrapText="1"/>
    </xf>
    <xf numFmtId="0" fontId="16" fillId="3" borderId="1" xfId="0" applyFont="1" applyFill="1" applyBorder="1" applyAlignment="1">
      <alignment horizontal="left" vertical="top" wrapText="1"/>
    </xf>
    <xf numFmtId="0" fontId="12" fillId="0" borderId="5" xfId="0" applyFont="1" applyBorder="1" applyAlignment="1">
      <alignment vertical="center" wrapText="1"/>
    </xf>
    <xf numFmtId="0" fontId="16" fillId="0" borderId="5" xfId="0" applyFont="1" applyBorder="1" applyAlignment="1">
      <alignment vertical="center" wrapText="1"/>
    </xf>
    <xf numFmtId="0" fontId="0" fillId="0" borderId="5" xfId="0" applyBorder="1" applyAlignment="1">
      <alignment horizontal="left" vertical="center" wrapText="1"/>
    </xf>
    <xf numFmtId="0" fontId="11" fillId="7" borderId="1" xfId="0" applyFont="1" applyFill="1" applyBorder="1" applyAlignment="1">
      <alignment horizontal="left" vertical="top" wrapText="1"/>
    </xf>
    <xf numFmtId="0" fontId="12" fillId="0" borderId="1" xfId="0" applyFont="1" applyBorder="1" applyAlignment="1">
      <alignment horizontal="left" vertical="top" wrapText="1"/>
    </xf>
    <xf numFmtId="49" fontId="0" fillId="3" borderId="1" xfId="0" applyNumberFormat="1" applyFill="1" applyBorder="1" applyAlignment="1">
      <alignment horizontal="left" vertical="top" wrapText="1"/>
    </xf>
    <xf numFmtId="0" fontId="1" fillId="3" borderId="1" xfId="0" applyFont="1" applyFill="1" applyBorder="1" applyAlignment="1">
      <alignment horizontal="left" vertical="top" wrapText="1"/>
    </xf>
    <xf numFmtId="0" fontId="12" fillId="7" borderId="6" xfId="0" applyFont="1" applyFill="1" applyBorder="1" applyAlignment="1">
      <alignment horizontal="left" vertical="top" wrapText="1"/>
    </xf>
    <xf numFmtId="0" fontId="11" fillId="4" borderId="0" xfId="0" applyFont="1" applyFill="1" applyAlignment="1">
      <alignment horizontal="left" vertical="top" wrapText="1"/>
    </xf>
    <xf numFmtId="0" fontId="1" fillId="0" borderId="2" xfId="0" applyFont="1" applyBorder="1" applyAlignment="1">
      <alignment horizontal="left" vertical="top" wrapText="1"/>
    </xf>
    <xf numFmtId="0" fontId="35" fillId="7" borderId="1" xfId="0" applyFont="1" applyFill="1" applyBorder="1" applyAlignment="1">
      <alignment horizontal="left" vertical="top" wrapText="1"/>
    </xf>
    <xf numFmtId="0" fontId="1" fillId="7" borderId="1" xfId="0" applyFont="1" applyFill="1" applyBorder="1" applyAlignment="1">
      <alignment horizontal="left" vertical="top" wrapText="1"/>
    </xf>
    <xf numFmtId="0" fontId="19" fillId="7" borderId="1" xfId="0" applyFont="1" applyFill="1" applyBorder="1" applyAlignment="1">
      <alignment horizontal="left" vertical="top" wrapText="1"/>
    </xf>
    <xf numFmtId="0" fontId="14" fillId="7"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11" fillId="0" borderId="1" xfId="0" applyFont="1" applyBorder="1" applyAlignment="1">
      <alignment horizontal="left" vertical="top" wrapText="1"/>
    </xf>
    <xf numFmtId="0" fontId="46" fillId="0" borderId="1" xfId="0" applyFont="1" applyBorder="1" applyAlignment="1">
      <alignment horizontal="left" vertical="top" wrapText="1"/>
    </xf>
    <xf numFmtId="0" fontId="38" fillId="0" borderId="1" xfId="0" applyFont="1" applyBorder="1" applyAlignment="1">
      <alignment horizontal="left" vertical="top" wrapText="1"/>
    </xf>
    <xf numFmtId="0" fontId="34" fillId="0" borderId="0" xfId="0" applyFont="1" applyAlignment="1">
      <alignment horizontal="left" vertical="top" wrapText="1"/>
    </xf>
    <xf numFmtId="0" fontId="3" fillId="7" borderId="10" xfId="0" applyFont="1" applyFill="1" applyBorder="1" applyAlignment="1">
      <alignment horizontal="left" vertical="top" wrapText="1"/>
    </xf>
    <xf numFmtId="0" fontId="18" fillId="7" borderId="10" xfId="0" applyFont="1" applyFill="1" applyBorder="1" applyAlignment="1">
      <alignment horizontal="left" vertical="top" wrapText="1"/>
    </xf>
    <xf numFmtId="0" fontId="12" fillId="7" borderId="10" xfId="0" applyFont="1" applyFill="1" applyBorder="1" applyAlignment="1">
      <alignment horizontal="left" vertical="top" wrapText="1"/>
    </xf>
    <xf numFmtId="0" fontId="15" fillId="7" borderId="10" xfId="0" applyFont="1" applyFill="1" applyBorder="1" applyAlignment="1">
      <alignment horizontal="left" vertical="top" wrapText="1"/>
    </xf>
    <xf numFmtId="0" fontId="0" fillId="3" borderId="10" xfId="0" applyFill="1" applyBorder="1" applyAlignment="1">
      <alignment horizontal="left" vertical="top" wrapText="1"/>
    </xf>
    <xf numFmtId="0" fontId="13" fillId="3" borderId="10" xfId="0" applyFont="1" applyFill="1" applyBorder="1" applyAlignment="1">
      <alignment horizontal="left" vertical="top" wrapText="1"/>
    </xf>
    <xf numFmtId="0" fontId="16" fillId="7" borderId="10" xfId="0" applyFont="1" applyFill="1" applyBorder="1" applyAlignment="1">
      <alignment horizontal="left" vertical="top" wrapText="1"/>
    </xf>
    <xf numFmtId="0" fontId="4" fillId="3" borderId="10" xfId="0" applyFont="1" applyFill="1" applyBorder="1" applyAlignment="1">
      <alignment horizontal="left" vertical="top" wrapText="1"/>
    </xf>
    <xf numFmtId="0" fontId="35" fillId="7" borderId="10" xfId="0" applyFont="1" applyFill="1" applyBorder="1" applyAlignment="1">
      <alignment horizontal="left" vertical="top" wrapText="1"/>
    </xf>
    <xf numFmtId="0" fontId="1" fillId="0" borderId="10" xfId="0" applyFont="1" applyBorder="1" applyAlignment="1">
      <alignment horizontal="left" vertical="top" wrapText="1"/>
    </xf>
    <xf numFmtId="0" fontId="38" fillId="7" borderId="10" xfId="0" applyFont="1" applyFill="1" applyBorder="1" applyAlignment="1">
      <alignment horizontal="left" vertical="top" wrapText="1"/>
    </xf>
    <xf numFmtId="0" fontId="38" fillId="0" borderId="10" xfId="0" applyFont="1" applyBorder="1" applyAlignment="1">
      <alignment horizontal="left" vertical="top" wrapText="1"/>
    </xf>
    <xf numFmtId="0" fontId="1" fillId="3" borderId="10" xfId="0" applyFont="1" applyFill="1" applyBorder="1" applyAlignment="1">
      <alignment horizontal="left" vertical="top" wrapText="1"/>
    </xf>
    <xf numFmtId="0" fontId="38" fillId="3" borderId="10" xfId="0" applyFont="1" applyFill="1" applyBorder="1" applyAlignment="1">
      <alignment horizontal="left" vertical="top" wrapText="1"/>
    </xf>
    <xf numFmtId="0" fontId="1" fillId="7" borderId="10" xfId="0" applyFont="1" applyFill="1" applyBorder="1" applyAlignment="1">
      <alignment horizontal="left" vertical="top" wrapText="1"/>
    </xf>
    <xf numFmtId="0" fontId="35" fillId="0" borderId="10" xfId="0" applyFont="1" applyBorder="1" applyAlignment="1">
      <alignment horizontal="left" vertical="top" wrapText="1"/>
    </xf>
    <xf numFmtId="49" fontId="1" fillId="0" borderId="10" xfId="0" quotePrefix="1" applyNumberFormat="1" applyFont="1" applyBorder="1" applyAlignment="1">
      <alignment horizontal="left" vertical="top" wrapText="1"/>
    </xf>
    <xf numFmtId="0" fontId="0" fillId="0" borderId="10" xfId="0" applyBorder="1" applyAlignment="1">
      <alignment horizontal="left" vertical="top" wrapText="1"/>
    </xf>
    <xf numFmtId="0" fontId="1" fillId="0" borderId="11" xfId="0" applyFont="1" applyBorder="1" applyAlignment="1">
      <alignment horizontal="left" vertical="top" wrapText="1"/>
    </xf>
    <xf numFmtId="0" fontId="3" fillId="7" borderId="12" xfId="0" applyFont="1" applyFill="1" applyBorder="1" applyAlignment="1">
      <alignment horizontal="left" vertical="top" wrapText="1"/>
    </xf>
    <xf numFmtId="0" fontId="36" fillId="7" borderId="10" xfId="0" applyFont="1" applyFill="1" applyBorder="1" applyAlignment="1">
      <alignment horizontal="left" vertical="top" wrapText="1"/>
    </xf>
    <xf numFmtId="164" fontId="33" fillId="0" borderId="1" xfId="0" applyNumberFormat="1" applyFont="1" applyBorder="1" applyAlignment="1">
      <alignment horizontal="left" vertical="top" wrapText="1"/>
    </xf>
    <xf numFmtId="164" fontId="1" fillId="0" borderId="8" xfId="0" applyNumberFormat="1" applyFont="1" applyBorder="1" applyAlignment="1">
      <alignment horizontal="left" vertical="top" wrapText="1"/>
    </xf>
    <xf numFmtId="164" fontId="33" fillId="0" borderId="13" xfId="0" applyNumberFormat="1" applyFont="1" applyBorder="1" applyAlignment="1">
      <alignment vertical="top" wrapText="1"/>
    </xf>
    <xf numFmtId="164" fontId="1" fillId="0" borderId="0" xfId="0" applyNumberFormat="1" applyFont="1" applyAlignment="1">
      <alignment horizontal="left" vertical="top" wrapText="1"/>
    </xf>
    <xf numFmtId="164" fontId="34" fillId="0" borderId="0" xfId="0" applyNumberFormat="1" applyFont="1" applyAlignment="1">
      <alignment horizontal="left" vertical="top" wrapText="1"/>
    </xf>
    <xf numFmtId="164" fontId="0" fillId="0" borderId="0" xfId="0" applyNumberFormat="1" applyAlignment="1">
      <alignment horizontal="left" vertical="top"/>
    </xf>
    <xf numFmtId="0" fontId="29" fillId="7" borderId="1" xfId="0" applyFont="1" applyFill="1" applyBorder="1" applyAlignment="1">
      <alignment horizontal="left" vertical="top" wrapText="1"/>
    </xf>
    <xf numFmtId="0" fontId="29" fillId="0" borderId="1" xfId="0" applyFont="1" applyBorder="1" applyAlignment="1">
      <alignment horizontal="left" vertical="top" wrapText="1"/>
    </xf>
    <xf numFmtId="0" fontId="32" fillId="7" borderId="1" xfId="0" applyFont="1" applyFill="1" applyBorder="1" applyAlignment="1">
      <alignment horizontal="left" vertical="top" wrapText="1"/>
    </xf>
    <xf numFmtId="0" fontId="29" fillId="3" borderId="1" xfId="0" applyFont="1" applyFill="1" applyBorder="1" applyAlignment="1">
      <alignment horizontal="left" vertical="top" wrapText="1"/>
    </xf>
    <xf numFmtId="0" fontId="29" fillId="0" borderId="0" xfId="0" applyFont="1" applyAlignment="1">
      <alignment horizontal="left" vertical="top"/>
    </xf>
    <xf numFmtId="0" fontId="34" fillId="0" borderId="0" xfId="0" applyFont="1" applyAlignment="1">
      <alignment horizontal="left" vertical="top"/>
    </xf>
    <xf numFmtId="0" fontId="1" fillId="4" borderId="1" xfId="0" applyFont="1" applyFill="1" applyBorder="1" applyAlignment="1">
      <alignment horizontal="left" vertical="top" wrapText="1"/>
    </xf>
    <xf numFmtId="49" fontId="3" fillId="7" borderId="1" xfId="0" applyNumberFormat="1" applyFont="1" applyFill="1" applyBorder="1" applyAlignment="1">
      <alignment horizontal="left" vertical="top" wrapText="1"/>
    </xf>
    <xf numFmtId="0" fontId="1" fillId="7" borderId="2" xfId="0" applyFont="1" applyFill="1" applyBorder="1" applyAlignment="1">
      <alignment horizontal="lef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2" xfId="0" quotePrefix="1" applyFont="1" applyBorder="1" applyAlignment="1">
      <alignment horizontal="left" vertical="top" wrapText="1"/>
    </xf>
    <xf numFmtId="0" fontId="1" fillId="5" borderId="2"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7" borderId="2" xfId="0" applyFont="1" applyFill="1" applyBorder="1" applyAlignment="1">
      <alignment horizontal="left" vertical="top"/>
    </xf>
    <xf numFmtId="0" fontId="1" fillId="6" borderId="2" xfId="0" applyFont="1" applyFill="1" applyBorder="1" applyAlignment="1">
      <alignment horizontal="left" vertical="top"/>
    </xf>
    <xf numFmtId="0" fontId="3" fillId="3" borderId="2" xfId="0" applyFont="1" applyFill="1" applyBorder="1" applyAlignment="1">
      <alignment horizontal="left" vertical="top" wrapText="1"/>
    </xf>
    <xf numFmtId="0" fontId="1" fillId="3" borderId="2" xfId="0" applyFont="1" applyFill="1" applyBorder="1" applyAlignment="1">
      <alignment horizontal="left" vertical="top"/>
    </xf>
    <xf numFmtId="14" fontId="3" fillId="3" borderId="2" xfId="0" applyNumberFormat="1" applyFont="1" applyFill="1" applyBorder="1" applyAlignment="1">
      <alignment horizontal="left" vertical="top" wrapText="1"/>
    </xf>
    <xf numFmtId="14" fontId="1" fillId="3" borderId="2" xfId="0" applyNumberFormat="1" applyFont="1" applyFill="1" applyBorder="1" applyAlignment="1">
      <alignment horizontal="left" vertical="top"/>
    </xf>
    <xf numFmtId="0" fontId="1" fillId="0" borderId="0" xfId="0" applyFont="1" applyAlignment="1">
      <alignment horizontal="left" wrapText="1"/>
    </xf>
    <xf numFmtId="0" fontId="1" fillId="0" borderId="3"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2" xfId="0" applyFont="1" applyBorder="1" applyAlignment="1" applyProtection="1">
      <alignment horizontal="left" vertical="top"/>
      <protection locked="0"/>
    </xf>
    <xf numFmtId="0" fontId="1" fillId="0" borderId="3" xfId="0" quotePrefix="1" applyFont="1" applyBorder="1" applyAlignment="1">
      <alignment horizontal="left" vertical="top" wrapText="1"/>
    </xf>
    <xf numFmtId="0" fontId="1" fillId="0" borderId="4" xfId="0" quotePrefix="1"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0" fillId="0" borderId="2" xfId="0" applyBorder="1" applyAlignment="1">
      <alignment horizontal="left" vertical="top" wrapText="1"/>
    </xf>
    <xf numFmtId="0" fontId="0" fillId="0" borderId="13" xfId="0" applyBorder="1" applyAlignment="1">
      <alignment horizontal="left" vertical="top" wrapText="1"/>
    </xf>
    <xf numFmtId="0" fontId="1" fillId="0" borderId="10" xfId="0" applyFont="1" applyBorder="1" applyAlignment="1">
      <alignment horizontal="left" vertical="top" wrapText="1"/>
    </xf>
    <xf numFmtId="0" fontId="1"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 fillId="0" borderId="1"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164" fontId="33" fillId="0" borderId="1" xfId="0" applyNumberFormat="1" applyFont="1" applyBorder="1" applyAlignment="1" applyProtection="1">
      <alignment horizontal="center" vertical="top" wrapText="1"/>
      <protection locked="0"/>
    </xf>
    <xf numFmtId="164" fontId="1" fillId="0" borderId="1" xfId="0" applyNumberFormat="1" applyFont="1" applyBorder="1" applyAlignment="1" applyProtection="1">
      <alignment horizontal="center" vertical="top" wrapText="1"/>
      <protection locked="0"/>
    </xf>
    <xf numFmtId="0" fontId="0" fillId="0" borderId="8"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7" xfId="0" applyFont="1"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1" fillId="4" borderId="1"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3" borderId="7" xfId="0" applyFont="1" applyFill="1" applyBorder="1" applyAlignment="1">
      <alignment horizontal="left" vertical="top" wrapText="1"/>
    </xf>
    <xf numFmtId="0" fontId="0" fillId="3" borderId="13" xfId="0" applyFill="1" applyBorder="1" applyAlignment="1">
      <alignment horizontal="left" vertical="top" wrapText="1"/>
    </xf>
    <xf numFmtId="0" fontId="1" fillId="0" borderId="13" xfId="0" applyFont="1" applyBorder="1" applyAlignment="1">
      <alignment horizontal="left" vertical="top" wrapText="1"/>
    </xf>
    <xf numFmtId="0" fontId="1" fillId="7" borderId="8" xfId="0" applyFont="1" applyFill="1" applyBorder="1" applyAlignment="1">
      <alignment horizontal="left" vertical="top" wrapText="1"/>
    </xf>
    <xf numFmtId="0" fontId="1" fillId="7" borderId="9" xfId="0" applyFont="1" applyFill="1" applyBorder="1" applyAlignment="1">
      <alignment horizontal="left" vertical="top" wrapText="1"/>
    </xf>
    <xf numFmtId="0" fontId="1" fillId="7" borderId="7" xfId="0" applyFont="1" applyFill="1" applyBorder="1" applyAlignment="1">
      <alignment horizontal="left" vertical="top" wrapText="1"/>
    </xf>
    <xf numFmtId="164" fontId="32" fillId="0" borderId="13" xfId="0" applyNumberFormat="1" applyFont="1" applyBorder="1" applyAlignment="1" applyProtection="1">
      <alignment horizontal="center" vertical="top" wrapText="1"/>
      <protection locked="0"/>
    </xf>
    <xf numFmtId="164" fontId="32" fillId="0" borderId="1" xfId="0" applyNumberFormat="1" applyFont="1" applyBorder="1" applyAlignment="1" applyProtection="1">
      <alignment horizontal="center" vertical="top" wrapText="1"/>
      <protection locked="0"/>
    </xf>
    <xf numFmtId="0" fontId="1" fillId="4" borderId="8" xfId="0" applyFont="1" applyFill="1" applyBorder="1" applyAlignment="1">
      <alignment horizontal="left" vertical="top" wrapText="1"/>
    </xf>
    <xf numFmtId="0" fontId="1" fillId="4" borderId="7" xfId="0" applyFont="1" applyFill="1" applyBorder="1" applyAlignment="1">
      <alignment horizontal="left" vertical="top" wrapText="1"/>
    </xf>
    <xf numFmtId="0" fontId="0" fillId="0" borderId="5" xfId="0" applyBorder="1" applyAlignment="1">
      <alignment horizontal="left" vertical="top" wrapText="1"/>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00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hkex.com.hk/-/media/HKEX-Market/Services/Rules-and-Forms-and-Fees/Forms/Listed-Derivatives/Trading/Operations/Testing/OAPIApplicationForm.xlsx" TargetMode="External"/><Relationship Id="rId1" Type="http://schemas.openxmlformats.org/officeDocument/2006/relationships/hyperlink" Target="https://www.hkex.com.hk/-/media/HKEX-Market/Services/Rules-and-Forms-and-Fees/Forms/Listed-Derivatives/Trading/Operations/Testing/OC-OAPICertTest.docx" TargetMode="External"/></Relationships>
</file>

<file path=xl/drawings/drawing1.xml><?xml version="1.0" encoding="utf-8"?>
<xdr:wsDr xmlns:xdr="http://schemas.openxmlformats.org/drawingml/2006/spreadsheetDrawing" xmlns:a="http://schemas.openxmlformats.org/drawingml/2006/main">
  <xdr:twoCellAnchor>
    <xdr:from>
      <xdr:col>1</xdr:col>
      <xdr:colOff>165100</xdr:colOff>
      <xdr:row>3</xdr:row>
      <xdr:rowOff>88900</xdr:rowOff>
    </xdr:from>
    <xdr:to>
      <xdr:col>2</xdr:col>
      <xdr:colOff>57150</xdr:colOff>
      <xdr:row>12</xdr:row>
      <xdr:rowOff>127000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241550" y="958850"/>
          <a:ext cx="5321300" cy="18986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200"/>
            <a:t>Request for HKATS OAPI Certification Test by submitting following two forms to HKATS Support</a:t>
          </a:r>
          <a:r>
            <a:rPr lang="en-US" sz="1200" baseline="0"/>
            <a:t> (HKATSSupport@hkex.com.hk).</a:t>
          </a:r>
        </a:p>
        <a:p>
          <a:pPr algn="l"/>
          <a:r>
            <a:rPr lang="en-US" sz="1200" baseline="0"/>
            <a:t>1. Request for OAPI Certification Test (Form OC ) </a:t>
          </a:r>
          <a:r>
            <a:rPr lang="en-US" sz="1200" baseline="50000"/>
            <a:t>N</a:t>
          </a:r>
          <a:r>
            <a:rPr lang="en-US" sz="1200" cap="none" baseline="50000"/>
            <a:t>ote 1</a:t>
          </a:r>
          <a:r>
            <a:rPr lang="en-US" sz="1200" baseline="0"/>
            <a:t>. </a:t>
          </a:r>
        </a:p>
        <a:p>
          <a:pPr algn="l"/>
          <a:r>
            <a:rPr lang="en-US" sz="1200" baseline="0"/>
            <a:t>2. Complete the Application Form for the HKATS OAPI Certification Test </a:t>
          </a:r>
          <a:r>
            <a:rPr lang="en-US" sz="1200" baseline="50000"/>
            <a:t>Note 2</a:t>
          </a:r>
          <a:r>
            <a:rPr lang="en-US" sz="1200" baseline="0"/>
            <a:t>.</a:t>
          </a:r>
        </a:p>
        <a:p>
          <a:pPr algn="l"/>
          <a:r>
            <a:rPr lang="en-US" sz="1200" baseline="0"/>
            <a:t>     a) Complete sheet "Step 1 - App.A_Program Info."</a:t>
          </a:r>
        </a:p>
        <a:p>
          <a:pPr algn="l"/>
          <a:r>
            <a:rPr lang="en-US" sz="1200" baseline="0"/>
            <a:t>     b) Complete sheet "Step 2 - App.A_Certification Test"</a:t>
          </a:r>
        </a:p>
        <a:p>
          <a:pPr algn="l"/>
          <a:r>
            <a:rPr lang="en-US" sz="1200" baseline="0"/>
            <a:t>     c) Complete sheet "Step 2 - App.A_Full VCM Test" if necessary</a:t>
          </a:r>
        </a:p>
        <a:p>
          <a:pPr algn="l"/>
          <a:endParaRPr lang="en-US" sz="1200" baseline="0"/>
        </a:p>
        <a:p>
          <a:pPr algn="l"/>
          <a:r>
            <a:rPr lang="en-US" sz="1200"/>
            <a:t>Request should be made</a:t>
          </a:r>
          <a:r>
            <a:rPr lang="en-US" sz="1200" baseline="0"/>
            <a:t> at least five business days before the test.      </a:t>
          </a:r>
          <a:endParaRPr lang="en-US" sz="1200"/>
        </a:p>
      </xdr:txBody>
    </xdr:sp>
    <xdr:clientData/>
  </xdr:twoCellAnchor>
  <xdr:twoCellAnchor>
    <xdr:from>
      <xdr:col>1</xdr:col>
      <xdr:colOff>2336800</xdr:colOff>
      <xdr:row>12</xdr:row>
      <xdr:rowOff>158750</xdr:rowOff>
    </xdr:from>
    <xdr:to>
      <xdr:col>1</xdr:col>
      <xdr:colOff>2851150</xdr:colOff>
      <xdr:row>13</xdr:row>
      <xdr:rowOff>107950</xdr:rowOff>
    </xdr:to>
    <xdr:sp macro="" textlink="">
      <xdr:nvSpPr>
        <xdr:cNvPr id="4" name="Down Arrow 3">
          <a:extLst>
            <a:ext uri="{FF2B5EF4-FFF2-40B4-BE49-F238E27FC236}">
              <a16:creationId xmlns:a16="http://schemas.microsoft.com/office/drawing/2014/main" id="{00000000-0008-0000-0000-000004000000}"/>
            </a:ext>
          </a:extLst>
        </xdr:cNvPr>
        <xdr:cNvSpPr/>
      </xdr:nvSpPr>
      <xdr:spPr>
        <a:xfrm>
          <a:off x="4413250" y="2762250"/>
          <a:ext cx="514350" cy="55245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177800</xdr:colOff>
      <xdr:row>14</xdr:row>
      <xdr:rowOff>19050</xdr:rowOff>
    </xdr:from>
    <xdr:to>
      <xdr:col>1</xdr:col>
      <xdr:colOff>5283200</xdr:colOff>
      <xdr:row>17</xdr:row>
      <xdr:rowOff>38100</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2254250" y="2597150"/>
          <a:ext cx="5105400" cy="5969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200"/>
            <a:t>HKATS</a:t>
          </a:r>
          <a:r>
            <a:rPr lang="en-US" sz="1200" baseline="0"/>
            <a:t> Support get back with the confirmed test date and test script (Appendix B) </a:t>
          </a:r>
          <a:endParaRPr lang="en-US" sz="1200"/>
        </a:p>
      </xdr:txBody>
    </xdr:sp>
    <xdr:clientData/>
  </xdr:twoCellAnchor>
  <xdr:twoCellAnchor>
    <xdr:from>
      <xdr:col>1</xdr:col>
      <xdr:colOff>2298700</xdr:colOff>
      <xdr:row>17</xdr:row>
      <xdr:rowOff>88900</xdr:rowOff>
    </xdr:from>
    <xdr:to>
      <xdr:col>1</xdr:col>
      <xdr:colOff>2819400</xdr:colOff>
      <xdr:row>19</xdr:row>
      <xdr:rowOff>247650</xdr:rowOff>
    </xdr:to>
    <xdr:sp macro="" textlink="">
      <xdr:nvSpPr>
        <xdr:cNvPr id="10" name="Down Arrow 9">
          <a:extLst>
            <a:ext uri="{FF2B5EF4-FFF2-40B4-BE49-F238E27FC236}">
              <a16:creationId xmlns:a16="http://schemas.microsoft.com/office/drawing/2014/main" id="{00000000-0008-0000-0000-00000A000000}"/>
            </a:ext>
          </a:extLst>
        </xdr:cNvPr>
        <xdr:cNvSpPr/>
      </xdr:nvSpPr>
      <xdr:spPr>
        <a:xfrm>
          <a:off x="4375150" y="3987800"/>
          <a:ext cx="520700" cy="52705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177800</xdr:colOff>
      <xdr:row>20</xdr:row>
      <xdr:rowOff>19050</xdr:rowOff>
    </xdr:from>
    <xdr:to>
      <xdr:col>1</xdr:col>
      <xdr:colOff>5289550</xdr:colOff>
      <xdr:row>22</xdr:row>
      <xdr:rowOff>44450</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2254250" y="3816350"/>
          <a:ext cx="5111750" cy="609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200"/>
            <a:t>On the</a:t>
          </a:r>
          <a:r>
            <a:rPr lang="en-US" sz="1200" baseline="0"/>
            <a:t> confirmed test date, OAPI program login HKATS Certification Test Environment and perform the test cases as stated in Appendix B.</a:t>
          </a:r>
          <a:endParaRPr lang="en-US" sz="1200"/>
        </a:p>
      </xdr:txBody>
    </xdr:sp>
    <xdr:clientData/>
  </xdr:twoCellAnchor>
  <xdr:twoCellAnchor>
    <xdr:from>
      <xdr:col>1</xdr:col>
      <xdr:colOff>2317750</xdr:colOff>
      <xdr:row>22</xdr:row>
      <xdr:rowOff>133350</xdr:rowOff>
    </xdr:from>
    <xdr:to>
      <xdr:col>1</xdr:col>
      <xdr:colOff>2863850</xdr:colOff>
      <xdr:row>25</xdr:row>
      <xdr:rowOff>38100</xdr:rowOff>
    </xdr:to>
    <xdr:sp macro="" textlink="">
      <xdr:nvSpPr>
        <xdr:cNvPr id="14" name="Down Arrow 13">
          <a:extLst>
            <a:ext uri="{FF2B5EF4-FFF2-40B4-BE49-F238E27FC236}">
              <a16:creationId xmlns:a16="http://schemas.microsoft.com/office/drawing/2014/main" id="{00000000-0008-0000-0000-00000E000000}"/>
            </a:ext>
          </a:extLst>
        </xdr:cNvPr>
        <xdr:cNvSpPr/>
      </xdr:nvSpPr>
      <xdr:spPr>
        <a:xfrm>
          <a:off x="4394200" y="4514850"/>
          <a:ext cx="546100" cy="45720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177800</xdr:colOff>
      <xdr:row>25</xdr:row>
      <xdr:rowOff>107950</xdr:rowOff>
    </xdr:from>
    <xdr:to>
      <xdr:col>1</xdr:col>
      <xdr:colOff>5289550</xdr:colOff>
      <xdr:row>27</xdr:row>
      <xdr:rowOff>171450</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2254250" y="5041900"/>
          <a:ext cx="5111750" cy="5588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200"/>
            <a:t>Upon</a:t>
          </a:r>
          <a:r>
            <a:rPr lang="en-US" sz="1200" baseline="0"/>
            <a:t> completion of the Certification Test, submit the answer as required in Appendix B to HKATS Support.</a:t>
          </a:r>
          <a:endParaRPr lang="en-US" sz="1200"/>
        </a:p>
      </xdr:txBody>
    </xdr:sp>
    <xdr:clientData/>
  </xdr:twoCellAnchor>
  <xdr:twoCellAnchor>
    <xdr:from>
      <xdr:col>1</xdr:col>
      <xdr:colOff>196850</xdr:colOff>
      <xdr:row>31</xdr:row>
      <xdr:rowOff>31750</xdr:rowOff>
    </xdr:from>
    <xdr:to>
      <xdr:col>1</xdr:col>
      <xdr:colOff>5276850</xdr:colOff>
      <xdr:row>34</xdr:row>
      <xdr:rowOff>63500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flipH="1">
          <a:off x="2273300" y="6197600"/>
          <a:ext cx="5080000" cy="717550"/>
        </a:xfrm>
        <a:prstGeom prst="rect">
          <a:avLst/>
        </a:prstGeom>
        <a:solidFill>
          <a:srgbClr val="FFFFFF"/>
        </a:solidFill>
        <a:ln w="9525">
          <a:solidFill>
            <a:srgbClr val="000000"/>
          </a:solidFill>
          <a:miter lim="800000"/>
          <a:headEnd/>
          <a:tailEnd/>
        </a:ln>
      </xdr:spPr>
      <xdr:txBody>
        <a:bodyPr vertOverflow="clip" wrap="square" lIns="36576" tIns="36576" rIns="0" bIns="0" anchor="t" upright="1"/>
        <a:lstStyle/>
        <a:p>
          <a:pPr algn="l" rtl="0">
            <a:defRPr sz="1000"/>
          </a:pPr>
          <a:r>
            <a:rPr lang="en-US" sz="1100" b="0" i="0" u="none" strike="noStrike" baseline="0">
              <a:solidFill>
                <a:srgbClr val="000000"/>
              </a:solidFill>
              <a:latin typeface="Calibri"/>
              <a:cs typeface="Calibri"/>
            </a:rPr>
            <a:t>HKEX confirm the test result.</a:t>
          </a:r>
        </a:p>
        <a:p>
          <a:pPr algn="l" rtl="0">
            <a:defRPr sz="1000"/>
          </a:pPr>
          <a:r>
            <a:rPr lang="en-US" sz="1100" b="0" i="0" u="none" strike="noStrike" baseline="0">
              <a:solidFill>
                <a:srgbClr val="000000"/>
              </a:solidFill>
              <a:latin typeface="Calibri"/>
              <a:cs typeface="Calibri"/>
            </a:rPr>
            <a:t>Shall the Certification Test is pass, HKEX will send the HKATS OAPI Certification Test Result (Appendix C) with detail tested cases to EP / OAPI Developer.</a:t>
          </a:r>
        </a:p>
      </xdr:txBody>
    </xdr:sp>
    <xdr:clientData/>
  </xdr:twoCellAnchor>
  <xdr:twoCellAnchor>
    <xdr:from>
      <xdr:col>1</xdr:col>
      <xdr:colOff>2336800</xdr:colOff>
      <xdr:row>28</xdr:row>
      <xdr:rowOff>63500</xdr:rowOff>
    </xdr:from>
    <xdr:to>
      <xdr:col>1</xdr:col>
      <xdr:colOff>2901950</xdr:colOff>
      <xdr:row>31</xdr:row>
      <xdr:rowOff>0</xdr:rowOff>
    </xdr:to>
    <xdr:sp macro="" textlink="">
      <xdr:nvSpPr>
        <xdr:cNvPr id="17" name="Down Arrow 16">
          <a:extLst>
            <a:ext uri="{FF2B5EF4-FFF2-40B4-BE49-F238E27FC236}">
              <a16:creationId xmlns:a16="http://schemas.microsoft.com/office/drawing/2014/main" id="{00000000-0008-0000-0000-000011000000}"/>
            </a:ext>
          </a:extLst>
        </xdr:cNvPr>
        <xdr:cNvSpPr/>
      </xdr:nvSpPr>
      <xdr:spPr>
        <a:xfrm>
          <a:off x="4413250" y="5676900"/>
          <a:ext cx="565150" cy="48895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2349500</xdr:colOff>
      <xdr:row>34</xdr:row>
      <xdr:rowOff>146050</xdr:rowOff>
    </xdr:from>
    <xdr:to>
      <xdr:col>1</xdr:col>
      <xdr:colOff>2927350</xdr:colOff>
      <xdr:row>37</xdr:row>
      <xdr:rowOff>152400</xdr:rowOff>
    </xdr:to>
    <xdr:sp macro="" textlink="">
      <xdr:nvSpPr>
        <xdr:cNvPr id="18" name="Down Arrow 17">
          <a:extLst>
            <a:ext uri="{FF2B5EF4-FFF2-40B4-BE49-F238E27FC236}">
              <a16:creationId xmlns:a16="http://schemas.microsoft.com/office/drawing/2014/main" id="{00000000-0008-0000-0000-000012000000}"/>
            </a:ext>
          </a:extLst>
        </xdr:cNvPr>
        <xdr:cNvSpPr/>
      </xdr:nvSpPr>
      <xdr:spPr>
        <a:xfrm>
          <a:off x="4425950" y="6997700"/>
          <a:ext cx="577850" cy="55880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184150</xdr:colOff>
      <xdr:row>38</xdr:row>
      <xdr:rowOff>19050</xdr:rowOff>
    </xdr:from>
    <xdr:to>
      <xdr:col>1</xdr:col>
      <xdr:colOff>5238750</xdr:colOff>
      <xdr:row>40</xdr:row>
      <xdr:rowOff>101600</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2260600" y="7607300"/>
          <a:ext cx="5054600" cy="4508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Echange Participant</a:t>
          </a:r>
          <a:r>
            <a:rPr lang="en-US" sz="1100" baseline="0"/>
            <a:t> / OAPI Developer</a:t>
          </a:r>
          <a:r>
            <a:rPr lang="en-US" sz="1100"/>
            <a:t> review</a:t>
          </a:r>
          <a:r>
            <a:rPr lang="en-US" sz="1100" baseline="0"/>
            <a:t> and sign up Appendix C, and send it back to HKATS Support.</a:t>
          </a:r>
          <a:endParaRPr lang="en-US" sz="1100"/>
        </a:p>
      </xdr:txBody>
    </xdr:sp>
    <xdr:clientData/>
  </xdr:twoCellAnchor>
  <xdr:twoCellAnchor>
    <xdr:from>
      <xdr:col>1</xdr:col>
      <xdr:colOff>2324100</xdr:colOff>
      <xdr:row>40</xdr:row>
      <xdr:rowOff>158750</xdr:rowOff>
    </xdr:from>
    <xdr:to>
      <xdr:col>1</xdr:col>
      <xdr:colOff>2882900</xdr:colOff>
      <xdr:row>43</xdr:row>
      <xdr:rowOff>177800</xdr:rowOff>
    </xdr:to>
    <xdr:sp macro="" textlink="">
      <xdr:nvSpPr>
        <xdr:cNvPr id="23" name="Down Arrow 22">
          <a:extLst>
            <a:ext uri="{FF2B5EF4-FFF2-40B4-BE49-F238E27FC236}">
              <a16:creationId xmlns:a16="http://schemas.microsoft.com/office/drawing/2014/main" id="{00000000-0008-0000-0000-000017000000}"/>
            </a:ext>
          </a:extLst>
        </xdr:cNvPr>
        <xdr:cNvSpPr/>
      </xdr:nvSpPr>
      <xdr:spPr>
        <a:xfrm>
          <a:off x="4400550" y="8115300"/>
          <a:ext cx="558800" cy="57150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184150</xdr:colOff>
      <xdr:row>44</xdr:row>
      <xdr:rowOff>57150</xdr:rowOff>
    </xdr:from>
    <xdr:to>
      <xdr:col>1</xdr:col>
      <xdr:colOff>5238750</xdr:colOff>
      <xdr:row>47</xdr:row>
      <xdr:rowOff>31750</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2260600" y="8750300"/>
          <a:ext cx="5054600" cy="5270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HKATS Support issue the OAPI Certification Test letter</a:t>
          </a:r>
          <a:r>
            <a:rPr lang="en-US" sz="1100" baseline="0"/>
            <a:t> to </a:t>
          </a:r>
          <a:r>
            <a:rPr lang="en-US" sz="1100">
              <a:solidFill>
                <a:schemeClr val="dk1"/>
              </a:solidFill>
              <a:effectLst/>
              <a:latin typeface="+mn-lt"/>
              <a:ea typeface="+mn-ea"/>
              <a:cs typeface="+mn-cs"/>
            </a:rPr>
            <a:t>Echange Participant</a:t>
          </a:r>
          <a:r>
            <a:rPr lang="en-US" sz="1100" baseline="0">
              <a:solidFill>
                <a:schemeClr val="dk1"/>
              </a:solidFill>
              <a:effectLst/>
              <a:latin typeface="+mn-lt"/>
              <a:ea typeface="+mn-ea"/>
              <a:cs typeface="+mn-cs"/>
            </a:rPr>
            <a:t> </a:t>
          </a:r>
          <a:r>
            <a:rPr lang="en-US" sz="1100" baseline="0"/>
            <a:t>/ OAPI Developer.</a:t>
          </a:r>
          <a:endParaRPr lang="en-US" sz="1100"/>
        </a:p>
      </xdr:txBody>
    </xdr:sp>
    <xdr:clientData/>
  </xdr:twoCellAnchor>
  <xdr:twoCellAnchor>
    <xdr:from>
      <xdr:col>0</xdr:col>
      <xdr:colOff>1092200</xdr:colOff>
      <xdr:row>49</xdr:row>
      <xdr:rowOff>31750</xdr:rowOff>
    </xdr:from>
    <xdr:to>
      <xdr:col>0</xdr:col>
      <xdr:colOff>1416050</xdr:colOff>
      <xdr:row>50</xdr:row>
      <xdr:rowOff>25400</xdr:rowOff>
    </xdr:to>
    <xdr:sp macro="" textlink="">
      <xdr:nvSpPr>
        <xdr:cNvPr id="25" name="Bevel 24">
          <a:hlinkClick xmlns:r="http://schemas.openxmlformats.org/officeDocument/2006/relationships" r:id="rId1"/>
          <a:extLst>
            <a:ext uri="{FF2B5EF4-FFF2-40B4-BE49-F238E27FC236}">
              <a16:creationId xmlns:a16="http://schemas.microsoft.com/office/drawing/2014/main" id="{00000000-0008-0000-0000-000019000000}"/>
            </a:ext>
          </a:extLst>
        </xdr:cNvPr>
        <xdr:cNvSpPr/>
      </xdr:nvSpPr>
      <xdr:spPr>
        <a:xfrm>
          <a:off x="1092200" y="9645650"/>
          <a:ext cx="323850" cy="234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1092200</xdr:colOff>
      <xdr:row>51</xdr:row>
      <xdr:rowOff>0</xdr:rowOff>
    </xdr:from>
    <xdr:to>
      <xdr:col>0</xdr:col>
      <xdr:colOff>1422400</xdr:colOff>
      <xdr:row>52</xdr:row>
      <xdr:rowOff>50800</xdr:rowOff>
    </xdr:to>
    <xdr:sp macro="" textlink="">
      <xdr:nvSpPr>
        <xdr:cNvPr id="27" name="Bevel 26">
          <a:hlinkClick xmlns:r="http://schemas.openxmlformats.org/officeDocument/2006/relationships" r:id="rId2"/>
          <a:extLst>
            <a:ext uri="{FF2B5EF4-FFF2-40B4-BE49-F238E27FC236}">
              <a16:creationId xmlns:a16="http://schemas.microsoft.com/office/drawing/2014/main" id="{00000000-0008-0000-0000-00001B000000}"/>
            </a:ext>
          </a:extLst>
        </xdr:cNvPr>
        <xdr:cNvSpPr/>
      </xdr:nvSpPr>
      <xdr:spPr>
        <a:xfrm>
          <a:off x="1092200" y="9975850"/>
          <a:ext cx="330200" cy="234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C53"/>
  <sheetViews>
    <sheetView showGridLines="0" tabSelected="1" view="pageBreakPreview" topLeftCell="A13" zoomScaleNormal="100" zoomScaleSheetLayoutView="100" workbookViewId="0">
      <selection activeCell="B61" sqref="B61"/>
    </sheetView>
  </sheetViews>
  <sheetFormatPr defaultColWidth="8.7265625" defaultRowHeight="14.5"/>
  <cols>
    <col min="1" max="1" width="29.7265625" style="79" customWidth="1"/>
    <col min="2" max="2" width="77.7265625" style="80" customWidth="1"/>
    <col min="3" max="16384" width="8.7265625" style="80"/>
  </cols>
  <sheetData>
    <row r="1" spans="1:2" ht="34" customHeight="1">
      <c r="B1" s="78" t="s">
        <v>887</v>
      </c>
    </row>
    <row r="2" spans="1:2" ht="26">
      <c r="B2" s="81" t="s">
        <v>1313</v>
      </c>
    </row>
    <row r="3" spans="1:2" ht="8.5" customHeight="1"/>
    <row r="4" spans="1:2" ht="29">
      <c r="A4" s="79" t="s">
        <v>891</v>
      </c>
    </row>
    <row r="10" spans="1:2" ht="11.15" customHeight="1"/>
    <row r="11" spans="1:2" ht="18" customHeight="1"/>
    <row r="12" spans="1:2" ht="9.65" customHeight="1"/>
    <row r="13" spans="1:2" ht="47.5" customHeight="1"/>
    <row r="14" spans="1:2" ht="9" customHeight="1"/>
    <row r="15" spans="1:2" ht="2.15" customHeight="1"/>
    <row r="16" spans="1:2" ht="29">
      <c r="A16" s="79" t="s">
        <v>892</v>
      </c>
    </row>
    <row r="20" spans="1:1" ht="21.65" customHeight="1"/>
    <row r="21" spans="1:1" ht="31.5" customHeight="1">
      <c r="A21" s="79" t="s">
        <v>888</v>
      </c>
    </row>
    <row r="26" spans="1:1" ht="10" customHeight="1"/>
    <row r="27" spans="1:1" ht="29">
      <c r="A27" s="79" t="s">
        <v>889</v>
      </c>
    </row>
    <row r="32" spans="1:1" ht="10.5" customHeight="1">
      <c r="A32" s="3"/>
    </row>
    <row r="33" spans="1:1" ht="29">
      <c r="A33" s="3" t="s">
        <v>890</v>
      </c>
    </row>
    <row r="34" spans="1:1">
      <c r="A34" s="3"/>
    </row>
    <row r="39" spans="1:1">
      <c r="A39" s="79" t="s">
        <v>893</v>
      </c>
    </row>
    <row r="44" spans="1:1" ht="8.5" customHeight="1"/>
    <row r="45" spans="1:1" ht="11.15" customHeight="1"/>
    <row r="46" spans="1:1">
      <c r="A46" s="79" t="s">
        <v>894</v>
      </c>
    </row>
    <row r="48" spans="1:1" ht="10" customHeight="1"/>
    <row r="49" spans="1:3" ht="7.5" customHeight="1"/>
    <row r="50" spans="1:3" ht="19" customHeight="1">
      <c r="A50" s="82" t="s">
        <v>895</v>
      </c>
    </row>
    <row r="51" spans="1:3" ht="9" customHeight="1"/>
    <row r="52" spans="1:3" ht="15" customHeight="1">
      <c r="A52" s="211" t="s">
        <v>943</v>
      </c>
      <c r="B52" s="211"/>
      <c r="C52" s="211"/>
    </row>
    <row r="53" spans="1:3" ht="18.649999999999999" customHeight="1">
      <c r="A53" s="211" t="s">
        <v>944</v>
      </c>
      <c r="B53" s="211"/>
      <c r="C53" s="211"/>
    </row>
  </sheetData>
  <sheetProtection algorithmName="SHA-512" hashValue="2xA7TxYBM1566oFZQ8Ys+C7nPlUJzh5CWWuXRA9LE25SAe990uGOOCDZa8+IwvA67KH1uYYQNE7zwIBfExTreA==" saltValue="FZh5xB7ezw7sPnDk6em+JA==" spinCount="100000" sheet="1" formatCells="0" formatColumns="0" formatRows="0" insertColumns="0" insertRows="0" insertHyperlinks="0" deleteColumns="0" deleteRows="0" sort="0" autoFilter="0" pivotTables="0"/>
  <mergeCells count="2">
    <mergeCell ref="A52:C52"/>
    <mergeCell ref="A53:C53"/>
  </mergeCells>
  <phoneticPr fontId="2" type="noConversion"/>
  <pageMargins left="0.7" right="0.7" top="0.75" bottom="0.75" header="0.3" footer="0.3"/>
  <pageSetup paperSize="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43"/>
  <sheetViews>
    <sheetView showGridLines="0" view="pageBreakPreview" zoomScale="104" zoomScaleNormal="100" zoomScaleSheetLayoutView="104" workbookViewId="0">
      <selection activeCell="D34" sqref="D34"/>
    </sheetView>
  </sheetViews>
  <sheetFormatPr defaultColWidth="8.7265625" defaultRowHeight="14.5"/>
  <cols>
    <col min="1" max="1" width="3.26953125" style="82" customWidth="1"/>
    <col min="2" max="2" width="4.36328125" style="82" customWidth="1"/>
    <col min="3" max="3" width="84.08984375" style="82" customWidth="1"/>
    <col min="4" max="4" width="68.36328125" style="83" customWidth="1"/>
    <col min="5" max="5" width="23.08984375" style="84" customWidth="1"/>
    <col min="6" max="6" width="32.08984375" style="84" customWidth="1"/>
    <col min="7" max="7" width="34.26953125" style="84" customWidth="1"/>
    <col min="8" max="13" width="8.7265625" style="84"/>
    <col min="14" max="14" width="8.7265625" style="91"/>
    <col min="15" max="16384" width="8.7265625" style="83"/>
  </cols>
  <sheetData>
    <row r="1" spans="2:14" ht="32.15" customHeight="1">
      <c r="B1" s="16" t="s">
        <v>945</v>
      </c>
    </row>
    <row r="2" spans="2:14" ht="30" customHeight="1">
      <c r="B2" s="16" t="s">
        <v>335</v>
      </c>
      <c r="C2" s="16"/>
      <c r="D2" s="9"/>
      <c r="N2" s="83"/>
    </row>
    <row r="3" spans="2:14" ht="48" customHeight="1">
      <c r="C3" s="17" t="s">
        <v>896</v>
      </c>
      <c r="D3" s="85" t="s">
        <v>959</v>
      </c>
      <c r="E3" s="84" t="s">
        <v>339</v>
      </c>
      <c r="F3" s="84" t="s">
        <v>333</v>
      </c>
      <c r="G3" s="84" t="s">
        <v>346</v>
      </c>
      <c r="H3" s="84" t="s">
        <v>351</v>
      </c>
      <c r="N3" s="83"/>
    </row>
    <row r="4" spans="2:14">
      <c r="B4" s="8"/>
      <c r="C4" s="8"/>
      <c r="D4" s="2"/>
      <c r="E4" s="84" t="s">
        <v>340</v>
      </c>
      <c r="F4" s="84" t="s">
        <v>348</v>
      </c>
      <c r="G4" s="84" t="s">
        <v>336</v>
      </c>
      <c r="H4" s="84" t="s">
        <v>886</v>
      </c>
      <c r="N4" s="83"/>
    </row>
    <row r="5" spans="2:14" ht="17.149999999999999" customHeight="1" thickBot="1">
      <c r="B5" s="86" t="s">
        <v>948</v>
      </c>
      <c r="C5" s="86"/>
      <c r="E5" s="84" t="s">
        <v>859</v>
      </c>
      <c r="F5" s="84" t="s">
        <v>350</v>
      </c>
      <c r="H5" s="84" t="s">
        <v>341</v>
      </c>
      <c r="N5" s="83"/>
    </row>
    <row r="6" spans="2:14" ht="17.149999999999999" customHeight="1" thickBot="1">
      <c r="B6" s="87" t="s">
        <v>897</v>
      </c>
      <c r="C6" s="87" t="s">
        <v>898</v>
      </c>
      <c r="D6" s="92" t="s">
        <v>485</v>
      </c>
      <c r="E6" s="84" t="s">
        <v>355</v>
      </c>
      <c r="F6" s="84" t="s">
        <v>349</v>
      </c>
      <c r="N6" s="83"/>
    </row>
    <row r="7" spans="2:14" ht="17.5" customHeight="1" thickBot="1">
      <c r="B7" s="93">
        <v>1</v>
      </c>
      <c r="C7" s="88" t="s">
        <v>353</v>
      </c>
      <c r="D7" s="89"/>
      <c r="E7" s="83"/>
      <c r="N7" s="83"/>
    </row>
    <row r="8" spans="2:14" ht="17.5" customHeight="1" thickBot="1">
      <c r="B8" s="93">
        <v>2</v>
      </c>
      <c r="C8" s="88" t="s">
        <v>354</v>
      </c>
      <c r="D8" s="89"/>
      <c r="N8" s="83"/>
    </row>
    <row r="9" spans="2:14" ht="17.5" customHeight="1" thickBot="1">
      <c r="B9" s="93">
        <v>3</v>
      </c>
      <c r="C9" s="88" t="s">
        <v>899</v>
      </c>
      <c r="D9" s="89"/>
      <c r="N9" s="83"/>
    </row>
    <row r="10" spans="2:14" ht="17.5" customHeight="1" thickBot="1">
      <c r="B10" s="93">
        <v>4</v>
      </c>
      <c r="C10" s="88" t="s">
        <v>949</v>
      </c>
      <c r="D10" s="89"/>
      <c r="N10" s="83"/>
    </row>
    <row r="11" spans="2:14" ht="17.5" customHeight="1" thickBot="1">
      <c r="B11" s="93">
        <v>5</v>
      </c>
      <c r="C11" s="88" t="s">
        <v>950</v>
      </c>
      <c r="D11" s="89"/>
      <c r="N11" s="83"/>
    </row>
    <row r="12" spans="2:14" ht="17.5" customHeight="1" thickBot="1">
      <c r="B12" s="93">
        <v>6</v>
      </c>
      <c r="C12" s="88" t="s">
        <v>900</v>
      </c>
      <c r="D12" s="89"/>
      <c r="N12" s="83"/>
    </row>
    <row r="13" spans="2:14" ht="17.5" customHeight="1" thickBot="1">
      <c r="B13" s="93">
        <v>7</v>
      </c>
      <c r="C13" s="88" t="s">
        <v>951</v>
      </c>
      <c r="D13" s="89"/>
      <c r="N13" s="83"/>
    </row>
    <row r="14" spans="2:14" ht="17.5" customHeight="1" thickBot="1">
      <c r="B14" s="93">
        <v>8</v>
      </c>
      <c r="C14" s="88" t="s">
        <v>952</v>
      </c>
      <c r="D14" s="89"/>
      <c r="N14" s="83"/>
    </row>
    <row r="15" spans="2:14" ht="29.5" thickBot="1">
      <c r="B15" s="93">
        <v>9</v>
      </c>
      <c r="C15" s="90" t="s">
        <v>345</v>
      </c>
      <c r="D15" s="89"/>
      <c r="N15" s="83"/>
    </row>
    <row r="16" spans="2:14" ht="18.649999999999999" customHeight="1" thickBot="1">
      <c r="B16" s="93">
        <v>10</v>
      </c>
      <c r="C16" s="88" t="s">
        <v>953</v>
      </c>
      <c r="D16" s="89"/>
      <c r="N16" s="83"/>
    </row>
    <row r="17" spans="1:14" ht="18.649999999999999" customHeight="1" thickBot="1">
      <c r="B17" s="93">
        <v>11</v>
      </c>
      <c r="C17" s="88" t="s">
        <v>954</v>
      </c>
      <c r="D17" s="89"/>
      <c r="N17" s="83"/>
    </row>
    <row r="18" spans="1:14" ht="18.649999999999999" customHeight="1" thickBot="1">
      <c r="B18" s="93">
        <v>12</v>
      </c>
      <c r="C18" s="88" t="s">
        <v>1293</v>
      </c>
      <c r="D18" s="89"/>
      <c r="N18" s="83"/>
    </row>
    <row r="19" spans="1:14" ht="18.649999999999999" customHeight="1" thickBot="1">
      <c r="B19" s="93">
        <v>12.1</v>
      </c>
      <c r="C19" s="88" t="s">
        <v>1292</v>
      </c>
      <c r="D19" s="89"/>
      <c r="N19" s="83"/>
    </row>
    <row r="20" spans="1:14" ht="18.649999999999999" customHeight="1" thickBot="1">
      <c r="B20" s="93">
        <v>12.2</v>
      </c>
      <c r="C20" s="88" t="s">
        <v>1287</v>
      </c>
      <c r="D20" s="89"/>
      <c r="N20" s="83"/>
    </row>
    <row r="21" spans="1:14" ht="18.649999999999999" customHeight="1" thickBot="1">
      <c r="B21" s="93">
        <v>13</v>
      </c>
      <c r="C21" s="87" t="s">
        <v>955</v>
      </c>
      <c r="D21" s="89"/>
    </row>
    <row r="22" spans="1:14" s="9" customFormat="1" ht="20.5" customHeight="1" thickBot="1">
      <c r="A22" s="8"/>
      <c r="B22" s="93">
        <v>13.1</v>
      </c>
      <c r="C22" s="88" t="s">
        <v>901</v>
      </c>
      <c r="D22" s="89"/>
      <c r="E22" s="77"/>
      <c r="F22" s="77"/>
      <c r="G22" s="77"/>
      <c r="H22" s="77"/>
      <c r="I22" s="77"/>
      <c r="J22" s="77"/>
      <c r="K22" s="77"/>
      <c r="L22" s="76"/>
      <c r="M22" s="76"/>
      <c r="N22" s="14"/>
    </row>
    <row r="23" spans="1:14" s="2" customFormat="1" ht="20.5" customHeight="1" thickBot="1">
      <c r="A23" s="4"/>
      <c r="B23" s="93">
        <v>13.2</v>
      </c>
      <c r="C23" s="88" t="s">
        <v>902</v>
      </c>
      <c r="D23" s="89"/>
      <c r="E23" s="77"/>
      <c r="F23" s="77"/>
      <c r="G23" s="77"/>
      <c r="H23" s="77"/>
      <c r="I23" s="77"/>
      <c r="J23" s="77"/>
      <c r="K23" s="77"/>
      <c r="L23" s="77"/>
      <c r="M23" s="77"/>
      <c r="N23" s="15"/>
    </row>
    <row r="24" spans="1:14" s="2" customFormat="1" ht="20.5" customHeight="1" thickBot="1">
      <c r="A24" s="4"/>
      <c r="B24" s="93">
        <v>13.3</v>
      </c>
      <c r="C24" s="88" t="s">
        <v>903</v>
      </c>
      <c r="D24" s="89"/>
      <c r="E24" s="84"/>
      <c r="F24" s="84"/>
      <c r="G24" s="84"/>
      <c r="H24" s="84"/>
      <c r="I24" s="84"/>
      <c r="J24" s="84"/>
      <c r="K24" s="84"/>
      <c r="L24" s="77"/>
      <c r="M24" s="77"/>
      <c r="N24" s="15"/>
    </row>
    <row r="25" spans="1:14" ht="20.5" customHeight="1" thickBot="1">
      <c r="B25" s="93">
        <v>13.4</v>
      </c>
      <c r="C25" s="88" t="s">
        <v>1290</v>
      </c>
      <c r="D25" s="89"/>
    </row>
    <row r="26" spans="1:14" ht="20.5" customHeight="1" thickBot="1">
      <c r="B26" s="93">
        <v>13.5</v>
      </c>
      <c r="C26" s="88" t="s">
        <v>904</v>
      </c>
      <c r="D26" s="89"/>
    </row>
    <row r="27" spans="1:14" ht="20.5" customHeight="1" thickBot="1">
      <c r="B27" s="93">
        <v>13.6</v>
      </c>
      <c r="C27" s="88" t="s">
        <v>905</v>
      </c>
      <c r="D27" s="89"/>
    </row>
    <row r="28" spans="1:14" ht="20.5" customHeight="1" thickBot="1">
      <c r="B28" s="93">
        <v>13.7</v>
      </c>
      <c r="C28" s="88" t="s">
        <v>906</v>
      </c>
      <c r="D28" s="89"/>
    </row>
    <row r="29" spans="1:14" ht="21.65" customHeight="1" thickBot="1">
      <c r="B29" s="93">
        <v>13.8</v>
      </c>
      <c r="C29" s="88" t="s">
        <v>907</v>
      </c>
      <c r="D29" s="89"/>
    </row>
    <row r="30" spans="1:14" ht="21.65" customHeight="1"/>
    <row r="31" spans="1:14" ht="21.65" customHeight="1"/>
    <row r="32" spans="1:14" ht="21.65" customHeight="1"/>
    <row r="33" ht="21.65" customHeight="1"/>
    <row r="34" ht="35.15" customHeight="1"/>
    <row r="35" ht="21.65" customHeight="1"/>
    <row r="36" ht="21.65" customHeight="1"/>
    <row r="37" ht="21.65" customHeight="1"/>
    <row r="38" ht="21.65" customHeight="1"/>
    <row r="39" ht="21.65" customHeight="1"/>
    <row r="40" ht="21.65" customHeight="1"/>
    <row r="41" ht="21.65" customHeight="1"/>
    <row r="42" ht="21.65" customHeight="1"/>
    <row r="43" ht="21.65" customHeight="1"/>
  </sheetData>
  <sheetProtection algorithmName="SHA-512" hashValue="ESNmTL2s/mi4DRAcYXPgLb+v8U4U9aISTn1Vzvq9CypKiDdP0E7/DfoIHIDxZ7OhPje2YZjdK0Dj5C+cubUj5A==" saltValue="MPzpZNQjnVbvbEm9rtoSqQ==" spinCount="100000" sheet="1" objects="1" scenarios="1"/>
  <dataConsolidate/>
  <phoneticPr fontId="2" type="noConversion"/>
  <dataValidations count="6">
    <dataValidation type="list" allowBlank="1" showInputMessage="1" showErrorMessage="1" sqref="D16:D20" xr:uid="{00000000-0002-0000-0100-000000000000}">
      <formula1>"Yes, No"</formula1>
    </dataValidation>
    <dataValidation type="list" allowBlank="1" showInputMessage="1" showErrorMessage="1" sqref="D22:D29" xr:uid="{00000000-0002-0000-0100-000001000000}">
      <formula1>"Yes,No"</formula1>
    </dataValidation>
    <dataValidation type="list" allowBlank="1" showInputMessage="1" showErrorMessage="1" sqref="D13" xr:uid="{00000000-0002-0000-0100-000002000000}">
      <formula1>$G$3:$G$4</formula1>
    </dataValidation>
    <dataValidation type="list" allowBlank="1" showInputMessage="1" showErrorMessage="1" sqref="D14" xr:uid="{00000000-0002-0000-0100-000003000000}">
      <formula1>$H$3:$H$5</formula1>
    </dataValidation>
    <dataValidation type="list" allowBlank="1" showInputMessage="1" showErrorMessage="1" sqref="D10" xr:uid="{00000000-0002-0000-0100-000004000000}">
      <formula1>E3:E6</formula1>
    </dataValidation>
    <dataValidation type="list" allowBlank="1" showInputMessage="1" showErrorMessage="1" sqref="D11" xr:uid="{00000000-0002-0000-0100-000005000000}">
      <formula1>$F$3:$F$6</formula1>
    </dataValidation>
  </dataValidations>
  <pageMargins left="0.7" right="0.7" top="0.75" bottom="0.75" header="0.3" footer="0.3"/>
  <pageSetup paperSize="8" scale="83" fitToHeight="0" orientation="portrait" horizontalDpi="300" verticalDpi="300" r:id="rId1"/>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O207"/>
  <sheetViews>
    <sheetView showGridLines="0" view="pageBreakPreview" zoomScaleNormal="100" zoomScaleSheetLayoutView="100" workbookViewId="0">
      <pane ySplit="10" topLeftCell="A183" activePane="bottomLeft" state="frozen"/>
      <selection pane="bottomLeft" activeCell="D192" sqref="C192:D193"/>
    </sheetView>
  </sheetViews>
  <sheetFormatPr defaultColWidth="9.08984375" defaultRowHeight="14.5"/>
  <cols>
    <col min="1" max="1" width="9.26953125" style="4" customWidth="1"/>
    <col min="2" max="2" width="67.26953125" style="3" customWidth="1"/>
    <col min="3" max="3" width="11.36328125" style="3" customWidth="1"/>
    <col min="4" max="4" width="13" style="2" customWidth="1"/>
    <col min="5" max="5" width="13" style="4" customWidth="1"/>
    <col min="6" max="6" width="37.7265625" style="2" customWidth="1"/>
    <col min="7" max="7" width="32.7265625" style="2" customWidth="1"/>
    <col min="8" max="9" width="19" style="4" customWidth="1"/>
    <col min="10" max="10" width="36.36328125" style="4" customWidth="1"/>
    <col min="11" max="11" width="31.90625" style="2" customWidth="1"/>
    <col min="12" max="12" width="9.08984375" style="2"/>
    <col min="13" max="15" width="9.08984375" style="15"/>
    <col min="16" max="16384" width="9.08984375" style="2"/>
  </cols>
  <sheetData>
    <row r="1" spans="1:15" ht="20.5" customHeight="1">
      <c r="A1" s="10" t="s">
        <v>946</v>
      </c>
    </row>
    <row r="2" spans="1:15" s="9" customFormat="1" ht="20.149999999999999" customHeight="1">
      <c r="A2" s="10" t="s">
        <v>335</v>
      </c>
      <c r="B2" s="8"/>
      <c r="C2" s="8"/>
      <c r="E2" s="8"/>
      <c r="H2" s="8"/>
      <c r="I2" s="8"/>
      <c r="J2" s="8"/>
      <c r="M2" s="76" t="s">
        <v>400</v>
      </c>
      <c r="N2" s="14"/>
      <c r="O2" s="14"/>
    </row>
    <row r="3" spans="1:15" ht="20.149999999999999" customHeight="1">
      <c r="A3" s="5" t="s">
        <v>942</v>
      </c>
      <c r="B3" s="7"/>
      <c r="C3" s="7"/>
      <c r="D3" s="6"/>
      <c r="E3" s="7"/>
      <c r="F3" s="6"/>
      <c r="M3" s="77" t="s">
        <v>860</v>
      </c>
    </row>
    <row r="4" spans="1:15" ht="20.149999999999999" customHeight="1">
      <c r="A4" s="5" t="s">
        <v>910</v>
      </c>
      <c r="B4" s="7"/>
      <c r="C4" s="7"/>
      <c r="D4" s="6"/>
      <c r="E4" s="7"/>
      <c r="F4" s="6"/>
      <c r="M4" s="77"/>
    </row>
    <row r="5" spans="1:15" ht="20.149999999999999" customHeight="1">
      <c r="A5" s="4" t="s">
        <v>911</v>
      </c>
      <c r="B5" s="4"/>
      <c r="C5" s="4"/>
    </row>
    <row r="6" spans="1:15" ht="20.149999999999999" customHeight="1">
      <c r="A6" s="8" t="s">
        <v>912</v>
      </c>
      <c r="B6" s="8"/>
      <c r="C6" s="8"/>
      <c r="D6" s="9"/>
      <c r="E6" s="8"/>
      <c r="F6" s="9"/>
      <c r="G6" s="9" t="s">
        <v>343</v>
      </c>
      <c r="H6" s="8"/>
      <c r="I6" s="8"/>
      <c r="J6" s="8"/>
    </row>
    <row r="7" spans="1:15" ht="20.149999999999999" customHeight="1">
      <c r="A7" s="4" t="s">
        <v>913</v>
      </c>
      <c r="D7" s="1"/>
      <c r="E7" s="3"/>
      <c r="F7" s="1"/>
      <c r="G7" s="1"/>
      <c r="H7" s="3"/>
      <c r="I7" s="3"/>
      <c r="J7" s="3"/>
    </row>
    <row r="8" spans="1:15" ht="20.149999999999999" customHeight="1">
      <c r="A8" s="4" t="s">
        <v>914</v>
      </c>
      <c r="D8" s="1"/>
      <c r="E8" s="3"/>
      <c r="F8" s="1"/>
      <c r="G8" s="1"/>
      <c r="H8" s="3"/>
      <c r="I8" s="3"/>
      <c r="J8" s="3"/>
    </row>
    <row r="9" spans="1:15" ht="6.65" customHeight="1" thickBot="1"/>
    <row r="10" spans="1:15" ht="59" thickTop="1" thickBot="1">
      <c r="A10" s="23" t="s">
        <v>871</v>
      </c>
      <c r="B10" s="23" t="s">
        <v>56</v>
      </c>
      <c r="C10" s="23" t="s">
        <v>856</v>
      </c>
      <c r="D10" s="18" t="s">
        <v>854</v>
      </c>
      <c r="E10" s="23" t="s">
        <v>908</v>
      </c>
      <c r="F10" s="18" t="s">
        <v>909</v>
      </c>
      <c r="G10" s="18" t="s">
        <v>342</v>
      </c>
      <c r="H10" s="23" t="s">
        <v>990</v>
      </c>
      <c r="I10" s="23" t="s">
        <v>991</v>
      </c>
      <c r="J10" s="23" t="s">
        <v>992</v>
      </c>
    </row>
    <row r="11" spans="1:15" ht="15.5" thickTop="1" thickBot="1">
      <c r="A11" s="23">
        <v>1</v>
      </c>
      <c r="B11" s="23" t="s">
        <v>359</v>
      </c>
      <c r="C11" s="23"/>
      <c r="D11" s="19"/>
      <c r="E11" s="23"/>
      <c r="F11" s="24"/>
      <c r="G11" s="24"/>
      <c r="H11" s="207"/>
      <c r="I11" s="209"/>
      <c r="J11" s="102"/>
    </row>
    <row r="12" spans="1:15" ht="44.5" thickTop="1" thickBot="1">
      <c r="A12" s="153" t="s">
        <v>0</v>
      </c>
      <c r="B12" s="153" t="s">
        <v>334</v>
      </c>
      <c r="C12" s="153" t="s">
        <v>857</v>
      </c>
      <c r="D12" s="103"/>
      <c r="E12" s="102" t="str">
        <f>IF(AND(EXACT(C12,"Mandatory"),OR(EXACT(D12,"N"))),"Y","N")</f>
        <v>N</v>
      </c>
      <c r="F12" s="103"/>
      <c r="G12" s="103"/>
      <c r="H12" s="102"/>
      <c r="I12" s="29"/>
      <c r="J12" s="102"/>
    </row>
    <row r="13" spans="1:15" ht="19.5" customHeight="1" thickTop="1" thickBot="1">
      <c r="A13" s="153" t="s">
        <v>1</v>
      </c>
      <c r="B13" s="153" t="s">
        <v>344</v>
      </c>
      <c r="C13" s="153" t="s">
        <v>857</v>
      </c>
      <c r="D13" s="103"/>
      <c r="E13" s="102" t="str">
        <f>IF(AND(EXACT(C13,"Mandatory"),OR(EXACT(D13,"N"))),"Y","N")</f>
        <v>N</v>
      </c>
      <c r="F13" s="103"/>
      <c r="G13" s="103" t="s">
        <v>343</v>
      </c>
      <c r="H13" s="102"/>
      <c r="I13" s="29"/>
      <c r="J13" s="102"/>
    </row>
    <row r="14" spans="1:15" ht="18.649999999999999" customHeight="1" thickTop="1" thickBot="1">
      <c r="A14" s="153">
        <v>1.2</v>
      </c>
      <c r="B14" s="153" t="s">
        <v>352</v>
      </c>
      <c r="C14" s="153" t="s">
        <v>857</v>
      </c>
      <c r="D14" s="103"/>
      <c r="E14" s="102" t="str">
        <f>IF(AND(EXACT(C14,"Mandatory"),OR(EXACT(D14,"N"))),"Y","N")</f>
        <v>N</v>
      </c>
      <c r="F14" s="103"/>
      <c r="G14" s="103"/>
      <c r="H14" s="102"/>
      <c r="I14" s="29"/>
      <c r="J14" s="102"/>
    </row>
    <row r="15" spans="1:15" ht="15.5" thickTop="1" thickBot="1">
      <c r="A15" s="198">
        <v>1.3</v>
      </c>
      <c r="B15" s="198" t="s">
        <v>360</v>
      </c>
      <c r="C15" s="198"/>
      <c r="D15" s="25"/>
      <c r="E15" s="205"/>
      <c r="F15" s="103"/>
      <c r="G15" s="103"/>
      <c r="H15" s="102"/>
      <c r="I15" s="29"/>
      <c r="J15" s="102"/>
    </row>
    <row r="16" spans="1:15" ht="30" thickTop="1" thickBot="1">
      <c r="A16" s="153" t="s">
        <v>2</v>
      </c>
      <c r="B16" s="153" t="s">
        <v>222</v>
      </c>
      <c r="C16" s="153" t="s">
        <v>857</v>
      </c>
      <c r="D16" s="103"/>
      <c r="E16" s="102" t="str">
        <f>IF(AND(EXACT(C16,"Mandatory"),OR(EXACT(D16,"N"))),"Y","N")</f>
        <v>N</v>
      </c>
      <c r="F16" s="103"/>
      <c r="G16" s="103"/>
      <c r="H16" s="102"/>
      <c r="I16" s="29"/>
      <c r="J16" s="102"/>
    </row>
    <row r="17" spans="1:15" ht="15.5" thickTop="1" thickBot="1">
      <c r="A17" s="153" t="s">
        <v>3</v>
      </c>
      <c r="B17" s="153" t="s">
        <v>994</v>
      </c>
      <c r="C17" s="153" t="s">
        <v>857</v>
      </c>
      <c r="D17" s="103"/>
      <c r="E17" s="102" t="str">
        <f t="shared" ref="E17:E23" si="0">IF(AND(EXACT(C17,"Mandatory"),OR(EXACT(D17,"N"))),"Y","N")</f>
        <v>N</v>
      </c>
      <c r="F17" s="103" t="s">
        <v>343</v>
      </c>
      <c r="G17" s="103" t="s">
        <v>343</v>
      </c>
      <c r="H17" s="102"/>
      <c r="I17" s="29"/>
      <c r="J17" s="102"/>
    </row>
    <row r="18" spans="1:15" ht="34" customHeight="1" thickTop="1" thickBot="1">
      <c r="A18" s="153" t="s">
        <v>4</v>
      </c>
      <c r="B18" s="153" t="s">
        <v>224</v>
      </c>
      <c r="C18" s="153" t="s">
        <v>857</v>
      </c>
      <c r="D18" s="103"/>
      <c r="E18" s="102" t="str">
        <f t="shared" si="0"/>
        <v>N</v>
      </c>
      <c r="F18" s="103" t="s">
        <v>343</v>
      </c>
      <c r="G18" s="103"/>
      <c r="H18" s="102"/>
      <c r="I18" s="29"/>
      <c r="J18" s="102"/>
    </row>
    <row r="19" spans="1:15" ht="15.5" thickTop="1" thickBot="1">
      <c r="A19" s="153" t="s">
        <v>5</v>
      </c>
      <c r="B19" s="153" t="s">
        <v>225</v>
      </c>
      <c r="C19" s="153" t="s">
        <v>857</v>
      </c>
      <c r="D19" s="103"/>
      <c r="E19" s="102" t="str">
        <f t="shared" si="0"/>
        <v>N</v>
      </c>
      <c r="F19" s="103"/>
      <c r="G19" s="103"/>
      <c r="H19" s="102"/>
      <c r="I19" s="29"/>
      <c r="J19" s="102"/>
    </row>
    <row r="20" spans="1:15" ht="33" customHeight="1" thickTop="1" thickBot="1">
      <c r="A20" s="153" t="s">
        <v>6</v>
      </c>
      <c r="B20" s="153" t="s">
        <v>226</v>
      </c>
      <c r="C20" s="153" t="s">
        <v>857</v>
      </c>
      <c r="D20" s="103"/>
      <c r="E20" s="102" t="str">
        <f t="shared" si="0"/>
        <v>N</v>
      </c>
      <c r="F20" s="103"/>
      <c r="G20" s="103" t="s">
        <v>343</v>
      </c>
      <c r="H20" s="102"/>
      <c r="I20" s="29"/>
      <c r="J20" s="102"/>
      <c r="M20" s="2"/>
      <c r="N20" s="2"/>
      <c r="O20" s="2"/>
    </row>
    <row r="21" spans="1:15" ht="43.5" customHeight="1" thickTop="1" thickBot="1">
      <c r="A21" s="153" t="s">
        <v>7</v>
      </c>
      <c r="B21" s="153" t="s">
        <v>227</v>
      </c>
      <c r="C21" s="153" t="s">
        <v>857</v>
      </c>
      <c r="D21" s="103"/>
      <c r="E21" s="102" t="str">
        <f t="shared" si="0"/>
        <v>N</v>
      </c>
      <c r="F21" s="103"/>
      <c r="G21" s="103"/>
      <c r="H21" s="102"/>
      <c r="I21" s="29"/>
      <c r="J21" s="102"/>
      <c r="M21" s="2"/>
      <c r="N21" s="2"/>
      <c r="O21" s="2"/>
    </row>
    <row r="22" spans="1:15" ht="56.15" customHeight="1" thickTop="1" thickBot="1">
      <c r="A22" s="153" t="s">
        <v>8</v>
      </c>
      <c r="B22" s="153" t="s">
        <v>228</v>
      </c>
      <c r="C22" s="153" t="s">
        <v>857</v>
      </c>
      <c r="D22" s="103"/>
      <c r="E22" s="102" t="str">
        <f t="shared" si="0"/>
        <v>N</v>
      </c>
      <c r="F22" s="103" t="s">
        <v>343</v>
      </c>
      <c r="G22" s="103"/>
      <c r="H22" s="102"/>
      <c r="I22" s="29"/>
      <c r="J22" s="102"/>
      <c r="M22" s="2"/>
      <c r="N22" s="2"/>
      <c r="O22" s="2"/>
    </row>
    <row r="23" spans="1:15" ht="34.5" customHeight="1" thickTop="1" thickBot="1">
      <c r="A23" s="153">
        <v>1.4</v>
      </c>
      <c r="B23" s="153" t="s">
        <v>229</v>
      </c>
      <c r="C23" s="153" t="s">
        <v>857</v>
      </c>
      <c r="D23" s="103"/>
      <c r="E23" s="102" t="str">
        <f t="shared" si="0"/>
        <v>N</v>
      </c>
      <c r="F23" s="103"/>
      <c r="G23" s="103"/>
      <c r="H23" s="102"/>
      <c r="I23" s="29"/>
      <c r="J23" s="102"/>
      <c r="M23" s="2"/>
      <c r="N23" s="2"/>
      <c r="O23" s="2"/>
    </row>
    <row r="24" spans="1:15" ht="32.15" customHeight="1" thickTop="1" thickBot="1">
      <c r="A24" s="153">
        <v>1.5</v>
      </c>
      <c r="B24" s="153" t="s">
        <v>230</v>
      </c>
      <c r="C24" s="153" t="s">
        <v>857</v>
      </c>
      <c r="D24" s="103"/>
      <c r="E24" s="102" t="str">
        <f>IF(AND(EXACT(C24,"Mandatory"),OR(EXACT(D24,"N"))),"Y","N")</f>
        <v>N</v>
      </c>
      <c r="F24" s="103"/>
      <c r="G24" s="103"/>
      <c r="H24" s="102"/>
      <c r="I24" s="29"/>
      <c r="J24" s="102"/>
      <c r="M24" s="2"/>
      <c r="N24" s="2"/>
      <c r="O24" s="2"/>
    </row>
    <row r="25" spans="1:15" ht="19" customHeight="1" thickTop="1" thickBot="1">
      <c r="A25" s="153">
        <v>1.6</v>
      </c>
      <c r="B25" s="153" t="s">
        <v>231</v>
      </c>
      <c r="C25" s="153" t="s">
        <v>857</v>
      </c>
      <c r="D25" s="103"/>
      <c r="E25" s="102" t="str">
        <f>IF(AND(EXACT(C25,"Mandatory"),OR(EXACT(D25,"N"))),"Y","N")</f>
        <v>N</v>
      </c>
      <c r="F25" s="103"/>
      <c r="G25" s="104"/>
      <c r="H25" s="102"/>
      <c r="I25" s="29"/>
      <c r="J25" s="102"/>
      <c r="M25" s="2"/>
      <c r="N25" s="2"/>
      <c r="O25" s="2"/>
    </row>
    <row r="26" spans="1:15" ht="49.5" customHeight="1" thickTop="1" thickBot="1">
      <c r="A26" s="219">
        <v>1.7</v>
      </c>
      <c r="B26" s="219" t="s">
        <v>995</v>
      </c>
      <c r="C26" s="219" t="s">
        <v>857</v>
      </c>
      <c r="D26" s="212"/>
      <c r="E26" s="214" t="str">
        <f>IF(AND(AND(EXACT(C26,"Mandatory"),(EXACT(D26,"N"))), OR((EXACT(G27,"Source From HKATS")), (EXACT(G27,"")))),"Y","N")</f>
        <v>N</v>
      </c>
      <c r="F26" s="216"/>
      <c r="G26" s="94" t="s">
        <v>401</v>
      </c>
      <c r="H26" s="221"/>
      <c r="I26" s="214"/>
      <c r="J26" s="214"/>
      <c r="M26" s="2"/>
      <c r="N26" s="2"/>
      <c r="O26" s="2"/>
    </row>
    <row r="27" spans="1:15" ht="46.5" customHeight="1" thickTop="1" thickBot="1">
      <c r="A27" s="220"/>
      <c r="B27" s="220"/>
      <c r="C27" s="220"/>
      <c r="D27" s="213"/>
      <c r="E27" s="215"/>
      <c r="F27" s="216"/>
      <c r="G27" s="94"/>
      <c r="H27" s="221"/>
      <c r="I27" s="215"/>
      <c r="J27" s="215"/>
      <c r="M27" s="2"/>
      <c r="N27" s="2"/>
      <c r="O27" s="2"/>
    </row>
    <row r="28" spans="1:15" ht="58.5" customHeight="1" thickTop="1" thickBot="1">
      <c r="A28" s="153">
        <v>1.8</v>
      </c>
      <c r="B28" s="153" t="s">
        <v>368</v>
      </c>
      <c r="C28" s="153" t="s">
        <v>857</v>
      </c>
      <c r="D28" s="103"/>
      <c r="E28" s="102" t="str">
        <f t="shared" ref="E28" si="1">IF(AND(EXACT(C28,"Mandatory"),OR(EXACT(D28,"N"))),"Y","N")</f>
        <v>N</v>
      </c>
      <c r="F28" s="103"/>
      <c r="G28" s="103"/>
      <c r="H28" s="102"/>
      <c r="I28" s="29"/>
      <c r="J28" s="102"/>
      <c r="M28" s="2"/>
      <c r="N28" s="2"/>
      <c r="O28" s="2"/>
    </row>
    <row r="29" spans="1:15" ht="53.15" customHeight="1" thickTop="1" thickBot="1">
      <c r="A29" s="219" t="s">
        <v>496</v>
      </c>
      <c r="B29" s="219" t="s">
        <v>996</v>
      </c>
      <c r="C29" s="219" t="s">
        <v>857</v>
      </c>
      <c r="D29" s="212"/>
      <c r="E29" s="214" t="str">
        <f>IF(AND(AND(EXACT(C29,"Mandatory"),(EXACT(D29,"N"))), OR((EXACT(G30,"Source From HKATS")), (EXACT(G30,"")))),"Y","N")</f>
        <v>N</v>
      </c>
      <c r="F29" s="216"/>
      <c r="G29" s="94" t="s">
        <v>401</v>
      </c>
      <c r="H29" s="102"/>
      <c r="I29" s="29"/>
      <c r="J29" s="102"/>
      <c r="M29" s="2"/>
      <c r="N29" s="2"/>
      <c r="O29" s="2"/>
    </row>
    <row r="30" spans="1:15" ht="38.5" customHeight="1" thickTop="1" thickBot="1">
      <c r="A30" s="220"/>
      <c r="B30" s="220"/>
      <c r="C30" s="220"/>
      <c r="D30" s="213"/>
      <c r="E30" s="215"/>
      <c r="F30" s="216"/>
      <c r="G30" s="94"/>
      <c r="H30" s="102"/>
      <c r="I30" s="29"/>
      <c r="J30" s="102"/>
      <c r="M30" s="2"/>
      <c r="N30" s="2"/>
      <c r="O30" s="2"/>
    </row>
    <row r="31" spans="1:15" ht="44.5" customHeight="1" thickTop="1" thickBot="1">
      <c r="A31" s="199" t="s">
        <v>497</v>
      </c>
      <c r="B31" s="219" t="s">
        <v>874</v>
      </c>
      <c r="C31" s="219" t="s">
        <v>857</v>
      </c>
      <c r="D31" s="95"/>
      <c r="E31" s="214" t="str">
        <f>IF(AND(AND(EXACT(C31,"Mandatory"),(EXACT(D31,"N"))), OR((EXACT(G32,"Source From HKATS")), (EXACT(G32,"")))),"Y","N")</f>
        <v>N</v>
      </c>
      <c r="F31" s="216"/>
      <c r="G31" s="94" t="s">
        <v>401</v>
      </c>
      <c r="H31" s="102"/>
      <c r="I31" s="29"/>
      <c r="J31" s="102"/>
      <c r="M31" s="2"/>
      <c r="N31" s="2"/>
      <c r="O31" s="2"/>
    </row>
    <row r="32" spans="1:15" ht="43" customHeight="1" thickTop="1" thickBot="1">
      <c r="A32" s="200"/>
      <c r="B32" s="220"/>
      <c r="C32" s="220"/>
      <c r="D32" s="96"/>
      <c r="E32" s="215"/>
      <c r="F32" s="216"/>
      <c r="G32" s="94"/>
      <c r="H32" s="102"/>
      <c r="I32" s="29"/>
      <c r="J32" s="102"/>
      <c r="M32" s="2"/>
      <c r="N32" s="2"/>
      <c r="O32" s="2"/>
    </row>
    <row r="33" spans="1:15" ht="52.5" customHeight="1" thickTop="1" thickBot="1">
      <c r="A33" s="199"/>
      <c r="B33" s="219" t="s">
        <v>997</v>
      </c>
      <c r="C33" s="219" t="s">
        <v>857</v>
      </c>
      <c r="D33" s="95"/>
      <c r="E33" s="214" t="str">
        <f>IF(AND(AND(EXACT(C33,"Mandatory"),(EXACT(D33,"N"))), OR((EXACT(G34,"Source From HKATS")), (EXACT(G34,"")))),"Y","N")</f>
        <v>N</v>
      </c>
      <c r="F33" s="216"/>
      <c r="G33" s="94" t="s">
        <v>401</v>
      </c>
      <c r="H33" s="102"/>
      <c r="I33" s="29"/>
      <c r="J33" s="102"/>
      <c r="M33" s="2"/>
      <c r="N33" s="2"/>
      <c r="O33" s="2"/>
    </row>
    <row r="34" spans="1:15" ht="47.15" customHeight="1" thickTop="1" thickBot="1">
      <c r="A34" s="200"/>
      <c r="B34" s="220"/>
      <c r="C34" s="220"/>
      <c r="D34" s="96"/>
      <c r="E34" s="215"/>
      <c r="F34" s="216"/>
      <c r="G34" s="94"/>
      <c r="H34" s="102"/>
      <c r="I34" s="29"/>
      <c r="J34" s="102"/>
      <c r="M34" s="2"/>
      <c r="N34" s="2"/>
      <c r="O34" s="2"/>
    </row>
    <row r="35" spans="1:15" ht="55.5" customHeight="1" thickTop="1" thickBot="1">
      <c r="A35" s="219" t="s">
        <v>361</v>
      </c>
      <c r="B35" s="219" t="s">
        <v>362</v>
      </c>
      <c r="C35" s="219" t="s">
        <v>857</v>
      </c>
      <c r="D35" s="212"/>
      <c r="E35" s="214" t="str">
        <f>IF(AND(AND(EXACT(C35,"Mandatory"),(EXACT(D35,"N"))), OR((EXACT(G36,"Source From HKATS")), (EXACT(G36,"")))),"Y","N")</f>
        <v>N</v>
      </c>
      <c r="F35" s="216"/>
      <c r="G35" s="94" t="s">
        <v>401</v>
      </c>
      <c r="H35" s="102"/>
      <c r="I35" s="29"/>
      <c r="J35" s="102"/>
      <c r="M35" s="2"/>
      <c r="N35" s="2"/>
      <c r="O35" s="2"/>
    </row>
    <row r="36" spans="1:15" ht="48" customHeight="1" thickTop="1" thickBot="1">
      <c r="A36" s="220"/>
      <c r="B36" s="220"/>
      <c r="C36" s="220"/>
      <c r="D36" s="213"/>
      <c r="E36" s="215"/>
      <c r="F36" s="216"/>
      <c r="G36" s="94"/>
      <c r="H36" s="102"/>
      <c r="I36" s="29"/>
      <c r="J36" s="102"/>
      <c r="M36" s="2"/>
      <c r="N36" s="2"/>
      <c r="O36" s="2"/>
    </row>
    <row r="37" spans="1:15" ht="52" customHeight="1" thickTop="1" thickBot="1">
      <c r="A37" s="219">
        <v>1.9</v>
      </c>
      <c r="B37" s="219" t="s">
        <v>998</v>
      </c>
      <c r="C37" s="219" t="s">
        <v>857</v>
      </c>
      <c r="D37" s="212"/>
      <c r="E37" s="214" t="str">
        <f>IF(AND(AND(EXACT(C37,"Mandatory"),(EXACT(D37,"N"))), OR((EXACT(G38,"Source From HKATS")), (EXACT(G38,"")))),"Y","N")</f>
        <v>N</v>
      </c>
      <c r="F37" s="216"/>
      <c r="G37" s="94" t="s">
        <v>401</v>
      </c>
      <c r="H37" s="102"/>
      <c r="I37" s="29"/>
      <c r="J37" s="102"/>
      <c r="M37" s="2"/>
      <c r="N37" s="2"/>
      <c r="O37" s="2"/>
    </row>
    <row r="38" spans="1:15" ht="41.25" customHeight="1" thickTop="1" thickBot="1">
      <c r="A38" s="220"/>
      <c r="B38" s="220"/>
      <c r="C38" s="220"/>
      <c r="D38" s="213"/>
      <c r="E38" s="215"/>
      <c r="F38" s="216"/>
      <c r="G38" s="94"/>
      <c r="H38" s="102"/>
      <c r="I38" s="29"/>
      <c r="J38" s="102"/>
      <c r="M38" s="2"/>
      <c r="N38" s="2"/>
      <c r="O38" s="2"/>
    </row>
    <row r="39" spans="1:15" ht="53.15" customHeight="1" thickTop="1" thickBot="1">
      <c r="A39" s="219" t="s">
        <v>506</v>
      </c>
      <c r="B39" s="219" t="s">
        <v>369</v>
      </c>
      <c r="C39" s="219" t="s">
        <v>857</v>
      </c>
      <c r="D39" s="212"/>
      <c r="E39" s="214" t="str">
        <f>IF(AND(AND(EXACT(C39,"Mandatory"),(EXACT(D39,"N"))), OR((EXACT(G40,"Source From HKATS")), (EXACT(G40,"")))),"Y","N")</f>
        <v>N</v>
      </c>
      <c r="F39" s="216"/>
      <c r="G39" s="94" t="s">
        <v>401</v>
      </c>
      <c r="H39" s="102"/>
      <c r="I39" s="29"/>
      <c r="J39" s="102"/>
      <c r="M39" s="2"/>
      <c r="N39" s="2"/>
      <c r="O39" s="2"/>
    </row>
    <row r="40" spans="1:15" ht="39" customHeight="1" thickTop="1" thickBot="1">
      <c r="A40" s="220"/>
      <c r="B40" s="220"/>
      <c r="C40" s="220"/>
      <c r="D40" s="213"/>
      <c r="E40" s="215"/>
      <c r="F40" s="216"/>
      <c r="G40" s="94"/>
      <c r="H40" s="102"/>
      <c r="I40" s="29"/>
      <c r="J40" s="102"/>
      <c r="M40" s="2"/>
      <c r="N40" s="2"/>
      <c r="O40" s="2"/>
    </row>
    <row r="41" spans="1:15" ht="53.15" customHeight="1" thickTop="1" thickBot="1">
      <c r="A41" s="219" t="s">
        <v>507</v>
      </c>
      <c r="B41" s="219" t="s">
        <v>232</v>
      </c>
      <c r="C41" s="219" t="s">
        <v>857</v>
      </c>
      <c r="D41" s="212"/>
      <c r="E41" s="214" t="str">
        <f>IF(AND(AND(EXACT(C41,"Mandatory"),(EXACT(D41,"N"))), OR((EXACT(G42,"Source From HKATS")), (EXACT(G42,"")))),"Y","N")</f>
        <v>N</v>
      </c>
      <c r="F41" s="216"/>
      <c r="G41" s="94" t="s">
        <v>401</v>
      </c>
      <c r="H41" s="102"/>
      <c r="I41" s="29"/>
      <c r="J41" s="102"/>
      <c r="M41" s="2"/>
      <c r="N41" s="2"/>
      <c r="O41" s="2"/>
    </row>
    <row r="42" spans="1:15" ht="36.65" customHeight="1" thickTop="1" thickBot="1">
      <c r="A42" s="220"/>
      <c r="B42" s="220"/>
      <c r="C42" s="220"/>
      <c r="D42" s="213"/>
      <c r="E42" s="215"/>
      <c r="F42" s="216"/>
      <c r="G42" s="94"/>
      <c r="H42" s="102"/>
      <c r="I42" s="29"/>
      <c r="J42" s="102"/>
      <c r="M42" s="2"/>
      <c r="N42" s="2"/>
      <c r="O42" s="2"/>
    </row>
    <row r="43" spans="1:15" ht="46.5" customHeight="1" thickTop="1" thickBot="1">
      <c r="A43" s="219" t="s">
        <v>9</v>
      </c>
      <c r="B43" s="219" t="s">
        <v>233</v>
      </c>
      <c r="C43" s="219" t="s">
        <v>857</v>
      </c>
      <c r="D43" s="212"/>
      <c r="E43" s="214" t="str">
        <f>IF(AND(AND(EXACT(C43,"Mandatory"),(EXACT(D43,"N"))), OR((EXACT(G44,"Source From HKATS")), (EXACT(G44,"")))),"Y","N")</f>
        <v>N</v>
      </c>
      <c r="F43" s="216"/>
      <c r="G43" s="94" t="s">
        <v>401</v>
      </c>
      <c r="H43" s="102"/>
      <c r="I43" s="29"/>
      <c r="J43" s="102"/>
      <c r="M43" s="2"/>
      <c r="N43" s="2"/>
      <c r="O43" s="2"/>
    </row>
    <row r="44" spans="1:15" ht="38.15" customHeight="1" thickTop="1" thickBot="1">
      <c r="A44" s="220"/>
      <c r="B44" s="220"/>
      <c r="C44" s="220"/>
      <c r="D44" s="213"/>
      <c r="E44" s="215"/>
      <c r="F44" s="216"/>
      <c r="G44" s="94"/>
      <c r="H44" s="102"/>
      <c r="I44" s="29"/>
      <c r="J44" s="102"/>
      <c r="M44" s="2"/>
      <c r="N44" s="2"/>
      <c r="O44" s="2"/>
    </row>
    <row r="45" spans="1:15" ht="48.65" customHeight="1" thickTop="1" thickBot="1">
      <c r="A45" s="217" t="s">
        <v>363</v>
      </c>
      <c r="B45" s="219" t="s">
        <v>365</v>
      </c>
      <c r="C45" s="219" t="s">
        <v>857</v>
      </c>
      <c r="D45" s="212"/>
      <c r="E45" s="214" t="str">
        <f>IF(AND(AND(EXACT(C45,"Mandatory"),(EXACT(D45,"N"))), OR((EXACT(G46,"Source From HKATS")), (EXACT(G46,"")))),"Y","N")</f>
        <v>N</v>
      </c>
      <c r="F45" s="216"/>
      <c r="G45" s="94" t="s">
        <v>401</v>
      </c>
      <c r="H45" s="102"/>
      <c r="I45" s="29"/>
      <c r="J45" s="102"/>
      <c r="M45" s="2"/>
      <c r="N45" s="2"/>
      <c r="O45" s="2"/>
    </row>
    <row r="46" spans="1:15" ht="46" customHeight="1" thickTop="1" thickBot="1">
      <c r="A46" s="218"/>
      <c r="B46" s="220"/>
      <c r="C46" s="220"/>
      <c r="D46" s="213"/>
      <c r="E46" s="215"/>
      <c r="F46" s="216"/>
      <c r="G46" s="94"/>
      <c r="H46" s="102"/>
      <c r="I46" s="29"/>
      <c r="J46" s="102"/>
      <c r="M46" s="2"/>
      <c r="N46" s="2"/>
      <c r="O46" s="2"/>
    </row>
    <row r="47" spans="1:15" ht="62.15" customHeight="1" thickTop="1" thickBot="1">
      <c r="A47" s="217" t="s">
        <v>515</v>
      </c>
      <c r="B47" s="219" t="s">
        <v>366</v>
      </c>
      <c r="C47" s="219" t="s">
        <v>857</v>
      </c>
      <c r="D47" s="212"/>
      <c r="E47" s="214" t="str">
        <f>IF(AND(AND(EXACT(C47,"Mandatory"),(EXACT(D47,"N"))), OR((EXACT(G48,"Source From HKATS")), (EXACT(G48,"")))),"Y","N")</f>
        <v>N</v>
      </c>
      <c r="F47" s="216"/>
      <c r="G47" s="94" t="s">
        <v>401</v>
      </c>
      <c r="H47" s="102"/>
      <c r="I47" s="29"/>
      <c r="J47" s="102"/>
      <c r="M47" s="2"/>
      <c r="N47" s="2"/>
      <c r="O47" s="2"/>
    </row>
    <row r="48" spans="1:15" ht="53.5" customHeight="1" thickTop="1" thickBot="1">
      <c r="A48" s="218"/>
      <c r="B48" s="220"/>
      <c r="C48" s="220"/>
      <c r="D48" s="213"/>
      <c r="E48" s="215"/>
      <c r="F48" s="216"/>
      <c r="G48" s="94"/>
      <c r="H48" s="102"/>
      <c r="I48" s="29"/>
      <c r="J48" s="102"/>
      <c r="M48" s="2"/>
      <c r="N48" s="2"/>
      <c r="O48" s="2"/>
    </row>
    <row r="49" spans="1:15" ht="19.5" customHeight="1" thickTop="1" thickBot="1">
      <c r="A49" s="201" t="s">
        <v>516</v>
      </c>
      <c r="B49" s="153" t="s">
        <v>234</v>
      </c>
      <c r="C49" s="153" t="s">
        <v>857</v>
      </c>
      <c r="D49" s="103"/>
      <c r="E49" s="102" t="str">
        <f t="shared" ref="E49" si="2">IF(AND(EXACT(C49,"Mandatory"),OR(EXACT(D49,"N"))),"Y","N")</f>
        <v>N</v>
      </c>
      <c r="F49" s="103"/>
      <c r="G49" s="103"/>
      <c r="H49" s="102"/>
      <c r="I49" s="29"/>
      <c r="J49" s="102"/>
      <c r="M49" s="2"/>
      <c r="N49" s="2"/>
      <c r="O49" s="2"/>
    </row>
    <row r="50" spans="1:15" ht="56.15" customHeight="1" thickTop="1" thickBot="1">
      <c r="A50" s="217" t="s">
        <v>517</v>
      </c>
      <c r="B50" s="219" t="s">
        <v>367</v>
      </c>
      <c r="C50" s="219" t="s">
        <v>857</v>
      </c>
      <c r="D50" s="212"/>
      <c r="E50" s="214" t="str">
        <f>IF(AND(AND(EXACT(C50,"Mandatory"),(EXACT(D50,"N"))), OR((EXACT(G51,"Source From HKATS")), (EXACT(G51,"")))),"Y","N")</f>
        <v>N</v>
      </c>
      <c r="F50" s="216"/>
      <c r="G50" s="94" t="s">
        <v>401</v>
      </c>
      <c r="H50" s="102"/>
      <c r="I50" s="29"/>
      <c r="J50" s="102"/>
      <c r="M50" s="2"/>
      <c r="N50" s="2"/>
      <c r="O50" s="2"/>
    </row>
    <row r="51" spans="1:15" ht="41.5" customHeight="1" thickTop="1" thickBot="1">
      <c r="A51" s="218"/>
      <c r="B51" s="220"/>
      <c r="C51" s="220"/>
      <c r="D51" s="213"/>
      <c r="E51" s="215"/>
      <c r="F51" s="216"/>
      <c r="G51" s="94"/>
      <c r="H51" s="102"/>
      <c r="I51" s="29"/>
      <c r="J51" s="102"/>
      <c r="M51" s="2"/>
      <c r="N51" s="2"/>
      <c r="O51" s="2"/>
    </row>
    <row r="52" spans="1:15" ht="55.5" customHeight="1" thickTop="1" thickBot="1">
      <c r="A52" s="217" t="s">
        <v>518</v>
      </c>
      <c r="B52" s="219" t="s">
        <v>235</v>
      </c>
      <c r="C52" s="219" t="s">
        <v>857</v>
      </c>
      <c r="D52" s="212"/>
      <c r="E52" s="214" t="str">
        <f>IF(AND(AND(EXACT(C52,"Mandatory"),(EXACT(D52,"N"))), OR((EXACT(G53,"Source From HKATS")), (EXACT(G53,"")))),"Y","N")</f>
        <v>N</v>
      </c>
      <c r="F52" s="216"/>
      <c r="G52" s="94" t="s">
        <v>401</v>
      </c>
      <c r="H52" s="102"/>
      <c r="I52" s="29"/>
      <c r="J52" s="102"/>
      <c r="M52" s="2"/>
      <c r="N52" s="2"/>
      <c r="O52" s="2"/>
    </row>
    <row r="53" spans="1:15" ht="55" customHeight="1" thickTop="1" thickBot="1">
      <c r="A53" s="218"/>
      <c r="B53" s="220"/>
      <c r="C53" s="220"/>
      <c r="D53" s="213"/>
      <c r="E53" s="215"/>
      <c r="F53" s="216"/>
      <c r="G53" s="94"/>
      <c r="H53" s="102"/>
      <c r="I53" s="29"/>
      <c r="J53" s="102"/>
      <c r="M53" s="2"/>
      <c r="N53" s="2"/>
      <c r="O53" s="2"/>
    </row>
    <row r="54" spans="1:15" ht="51.75" customHeight="1" thickTop="1" thickBot="1">
      <c r="A54" s="153" t="s">
        <v>364</v>
      </c>
      <c r="B54" s="153" t="s">
        <v>1001</v>
      </c>
      <c r="C54" s="153" t="s">
        <v>857</v>
      </c>
      <c r="D54" s="103"/>
      <c r="E54" s="102" t="str">
        <f t="shared" ref="E54:E61" si="3">IF(AND(EXACT(C54,"Mandatory"),OR(EXACT(D54,"N"))),"Y","N")</f>
        <v>N</v>
      </c>
      <c r="F54" s="103"/>
      <c r="G54" s="103"/>
      <c r="H54" s="102"/>
      <c r="I54" s="29"/>
      <c r="J54" s="102"/>
      <c r="M54" s="2"/>
      <c r="N54" s="2"/>
      <c r="O54" s="2"/>
    </row>
    <row r="55" spans="1:15" ht="35.5" customHeight="1" thickTop="1" thickBot="1">
      <c r="A55" s="153" t="s">
        <v>370</v>
      </c>
      <c r="B55" s="153" t="s">
        <v>236</v>
      </c>
      <c r="C55" s="153" t="s">
        <v>857</v>
      </c>
      <c r="D55" s="103"/>
      <c r="E55" s="102" t="str">
        <f t="shared" si="3"/>
        <v>N</v>
      </c>
      <c r="F55" s="103"/>
      <c r="G55" s="103"/>
      <c r="H55" s="102"/>
      <c r="I55" s="29"/>
      <c r="J55" s="102"/>
      <c r="M55" s="2"/>
      <c r="N55" s="2"/>
      <c r="O55" s="2"/>
    </row>
    <row r="56" spans="1:15" ht="38.15" customHeight="1" thickTop="1" thickBot="1">
      <c r="A56" s="153" t="s">
        <v>10</v>
      </c>
      <c r="B56" s="153" t="s">
        <v>237</v>
      </c>
      <c r="C56" s="153" t="s">
        <v>857</v>
      </c>
      <c r="D56" s="103"/>
      <c r="E56" s="102" t="str">
        <f t="shared" si="3"/>
        <v>N</v>
      </c>
      <c r="F56" s="103"/>
      <c r="G56" s="103"/>
      <c r="H56" s="102"/>
      <c r="I56" s="29"/>
      <c r="J56" s="102"/>
      <c r="M56" s="2"/>
      <c r="N56" s="2"/>
      <c r="O56" s="2"/>
    </row>
    <row r="57" spans="1:15" ht="33.65" customHeight="1" thickTop="1" thickBot="1">
      <c r="A57" s="153" t="s">
        <v>11</v>
      </c>
      <c r="B57" s="153" t="s">
        <v>238</v>
      </c>
      <c r="C57" s="153" t="s">
        <v>857</v>
      </c>
      <c r="D57" s="103"/>
      <c r="E57" s="102" t="str">
        <f t="shared" si="3"/>
        <v>N</v>
      </c>
      <c r="F57" s="103"/>
      <c r="G57" s="103"/>
      <c r="H57" s="102"/>
      <c r="I57" s="29"/>
      <c r="J57" s="102"/>
      <c r="M57" s="2"/>
      <c r="N57" s="2"/>
      <c r="O57" s="2"/>
    </row>
    <row r="58" spans="1:15" ht="33.65" customHeight="1" thickTop="1" thickBot="1">
      <c r="A58" s="153" t="s">
        <v>12</v>
      </c>
      <c r="B58" s="153" t="s">
        <v>239</v>
      </c>
      <c r="C58" s="153" t="s">
        <v>857</v>
      </c>
      <c r="D58" s="103"/>
      <c r="E58" s="102" t="str">
        <f t="shared" si="3"/>
        <v>N</v>
      </c>
      <c r="F58" s="103"/>
      <c r="G58" s="103"/>
      <c r="H58" s="102"/>
      <c r="I58" s="29"/>
      <c r="J58" s="102"/>
      <c r="M58" s="2"/>
      <c r="N58" s="2"/>
      <c r="O58" s="2"/>
    </row>
    <row r="59" spans="1:15" ht="33.65" customHeight="1" thickTop="1" thickBot="1">
      <c r="A59" s="153" t="s">
        <v>13</v>
      </c>
      <c r="B59" s="153" t="s">
        <v>240</v>
      </c>
      <c r="C59" s="153" t="s">
        <v>857</v>
      </c>
      <c r="D59" s="103"/>
      <c r="E59" s="102" t="str">
        <f t="shared" si="3"/>
        <v>N</v>
      </c>
      <c r="F59" s="103"/>
      <c r="G59" s="103"/>
      <c r="H59" s="102"/>
      <c r="I59" s="29"/>
      <c r="J59" s="102"/>
      <c r="M59" s="2"/>
      <c r="N59" s="2"/>
      <c r="O59" s="2"/>
    </row>
    <row r="60" spans="1:15" ht="50.5" customHeight="1" thickTop="1" thickBot="1">
      <c r="A60" s="153" t="s">
        <v>14</v>
      </c>
      <c r="B60" s="153" t="s">
        <v>241</v>
      </c>
      <c r="C60" s="153" t="s">
        <v>857</v>
      </c>
      <c r="D60" s="103"/>
      <c r="E60" s="102" t="str">
        <f t="shared" si="3"/>
        <v>N</v>
      </c>
      <c r="F60" s="103"/>
      <c r="G60" s="103"/>
      <c r="H60" s="102"/>
      <c r="I60" s="29"/>
      <c r="J60" s="102"/>
      <c r="M60" s="2"/>
      <c r="N60" s="2"/>
      <c r="O60" s="2"/>
    </row>
    <row r="61" spans="1:15" ht="37" customHeight="1" thickTop="1" thickBot="1">
      <c r="A61" s="153" t="s">
        <v>15</v>
      </c>
      <c r="B61" s="153" t="s">
        <v>242</v>
      </c>
      <c r="C61" s="153" t="s">
        <v>857</v>
      </c>
      <c r="D61" s="103"/>
      <c r="E61" s="102" t="str">
        <f t="shared" si="3"/>
        <v>N</v>
      </c>
      <c r="F61" s="103"/>
      <c r="G61" s="103"/>
      <c r="H61" s="102"/>
      <c r="I61" s="29"/>
      <c r="J61" s="102"/>
      <c r="M61" s="2"/>
      <c r="N61" s="2"/>
      <c r="O61" s="2"/>
    </row>
    <row r="62" spans="1:15" ht="18.649999999999999" customHeight="1" thickTop="1" thickBot="1">
      <c r="A62" s="198">
        <v>1.1200000000000001</v>
      </c>
      <c r="B62" s="198" t="s">
        <v>371</v>
      </c>
      <c r="C62" s="198"/>
      <c r="D62" s="25"/>
      <c r="E62" s="205"/>
      <c r="F62" s="103"/>
      <c r="G62" s="103"/>
      <c r="H62" s="102"/>
      <c r="I62" s="29"/>
      <c r="J62" s="102"/>
      <c r="M62" s="2"/>
      <c r="N62" s="2"/>
      <c r="O62" s="2"/>
    </row>
    <row r="63" spans="1:15" ht="18.649999999999999" customHeight="1" thickTop="1" thickBot="1">
      <c r="A63" s="198" t="s">
        <v>373</v>
      </c>
      <c r="B63" s="198" t="s">
        <v>372</v>
      </c>
      <c r="C63" s="198"/>
      <c r="D63" s="25"/>
      <c r="E63" s="205"/>
      <c r="F63" s="103"/>
      <c r="G63" s="103"/>
      <c r="H63" s="102"/>
      <c r="I63" s="29"/>
      <c r="J63" s="102"/>
      <c r="M63" s="2"/>
      <c r="N63" s="2"/>
      <c r="O63" s="2"/>
    </row>
    <row r="64" spans="1:15" ht="35.15" customHeight="1" thickTop="1" thickBot="1">
      <c r="A64" s="153" t="s">
        <v>16</v>
      </c>
      <c r="B64" s="153" t="s">
        <v>1005</v>
      </c>
      <c r="C64" s="153" t="s">
        <v>857</v>
      </c>
      <c r="D64" s="103"/>
      <c r="E64" s="102" t="str">
        <f t="shared" ref="E64:E65" si="4">IF(AND(EXACT(C64,"Mandatory"),OR(EXACT(D64,"N"))),"Y","N")</f>
        <v>N</v>
      </c>
      <c r="F64" s="103"/>
      <c r="G64" s="103"/>
      <c r="H64" s="102"/>
      <c r="I64" s="29"/>
      <c r="J64" s="102"/>
      <c r="M64" s="2"/>
      <c r="N64" s="2"/>
      <c r="O64" s="2"/>
    </row>
    <row r="65" spans="1:15" ht="35.5" customHeight="1" thickTop="1" thickBot="1">
      <c r="A65" s="153" t="s">
        <v>17</v>
      </c>
      <c r="B65" s="153" t="s">
        <v>243</v>
      </c>
      <c r="C65" s="153" t="s">
        <v>857</v>
      </c>
      <c r="D65" s="103"/>
      <c r="E65" s="102" t="str">
        <f t="shared" si="4"/>
        <v>N</v>
      </c>
      <c r="F65" s="103"/>
      <c r="G65" s="103"/>
      <c r="H65" s="102"/>
      <c r="I65" s="29"/>
      <c r="J65" s="102"/>
      <c r="M65" s="2"/>
      <c r="N65" s="2"/>
      <c r="O65" s="2"/>
    </row>
    <row r="66" spans="1:15" ht="33.65" customHeight="1" thickTop="1" thickBot="1">
      <c r="A66" s="198" t="s">
        <v>375</v>
      </c>
      <c r="B66" s="198" t="s">
        <v>374</v>
      </c>
      <c r="C66" s="198"/>
      <c r="D66" s="25"/>
      <c r="E66" s="205"/>
      <c r="F66" s="103"/>
      <c r="G66" s="103"/>
      <c r="H66" s="102"/>
      <c r="I66" s="29"/>
      <c r="J66" s="102"/>
      <c r="M66" s="2"/>
      <c r="N66" s="2"/>
      <c r="O66" s="2"/>
    </row>
    <row r="67" spans="1:15" ht="33.65" customHeight="1" thickTop="1" thickBot="1">
      <c r="A67" s="153" t="s">
        <v>18</v>
      </c>
      <c r="B67" s="153" t="s">
        <v>244</v>
      </c>
      <c r="C67" s="153" t="s">
        <v>857</v>
      </c>
      <c r="D67" s="103"/>
      <c r="E67" s="102" t="str">
        <f t="shared" ref="E67:E71" si="5">IF(AND(EXACT(C67,"Mandatory"),OR(EXACT(D67,"N"))),"Y","N")</f>
        <v>N</v>
      </c>
      <c r="F67" s="103"/>
      <c r="G67" s="103"/>
      <c r="H67" s="102"/>
      <c r="I67" s="29"/>
      <c r="J67" s="102"/>
      <c r="M67" s="2"/>
      <c r="N67" s="2"/>
      <c r="O67" s="2"/>
    </row>
    <row r="68" spans="1:15" ht="33.65" customHeight="1" thickTop="1" thickBot="1">
      <c r="A68" s="153" t="s">
        <v>19</v>
      </c>
      <c r="B68" s="153" t="s">
        <v>245</v>
      </c>
      <c r="C68" s="153" t="s">
        <v>857</v>
      </c>
      <c r="D68" s="103"/>
      <c r="E68" s="102" t="str">
        <f t="shared" si="5"/>
        <v>N</v>
      </c>
      <c r="F68" s="103"/>
      <c r="G68" s="103"/>
      <c r="H68" s="102"/>
      <c r="I68" s="29"/>
      <c r="J68" s="102"/>
      <c r="M68" s="2"/>
      <c r="N68" s="2"/>
      <c r="O68" s="2"/>
    </row>
    <row r="69" spans="1:15" ht="54" customHeight="1" thickTop="1" thickBot="1">
      <c r="A69" s="153" t="s">
        <v>20</v>
      </c>
      <c r="B69" s="153" t="s">
        <v>246</v>
      </c>
      <c r="C69" s="153" t="s">
        <v>857</v>
      </c>
      <c r="D69" s="103"/>
      <c r="E69" s="102" t="str">
        <f t="shared" si="5"/>
        <v>N</v>
      </c>
      <c r="F69" s="103"/>
      <c r="G69" s="103"/>
      <c r="H69" s="102"/>
      <c r="I69" s="29"/>
      <c r="J69" s="102"/>
      <c r="M69" s="2"/>
      <c r="N69" s="2"/>
      <c r="O69" s="2"/>
    </row>
    <row r="70" spans="1:15" ht="55.5" customHeight="1" thickTop="1" thickBot="1">
      <c r="A70" s="153" t="s">
        <v>21</v>
      </c>
      <c r="B70" s="153" t="s">
        <v>247</v>
      </c>
      <c r="C70" s="153" t="s">
        <v>857</v>
      </c>
      <c r="D70" s="103"/>
      <c r="E70" s="102" t="str">
        <f t="shared" si="5"/>
        <v>N</v>
      </c>
      <c r="F70" s="103"/>
      <c r="G70" s="103"/>
      <c r="H70" s="102"/>
      <c r="I70" s="29"/>
      <c r="J70" s="102"/>
      <c r="M70" s="2"/>
      <c r="N70" s="2"/>
      <c r="O70" s="2"/>
    </row>
    <row r="71" spans="1:15" ht="88" customHeight="1" thickTop="1" thickBot="1">
      <c r="A71" s="153" t="s">
        <v>22</v>
      </c>
      <c r="B71" s="153" t="s">
        <v>1007</v>
      </c>
      <c r="C71" s="153" t="s">
        <v>857</v>
      </c>
      <c r="D71" s="103"/>
      <c r="E71" s="102" t="str">
        <f t="shared" si="5"/>
        <v>N</v>
      </c>
      <c r="F71" s="103"/>
      <c r="G71" s="103"/>
      <c r="H71" s="102"/>
      <c r="I71" s="29"/>
      <c r="J71" s="102"/>
      <c r="M71" s="2"/>
      <c r="N71" s="2"/>
      <c r="O71" s="2"/>
    </row>
    <row r="72" spans="1:15" ht="23.5" customHeight="1" thickTop="1" thickBot="1">
      <c r="A72" s="198" t="s">
        <v>377</v>
      </c>
      <c r="B72" s="198" t="s">
        <v>376</v>
      </c>
      <c r="C72" s="198"/>
      <c r="D72" s="25"/>
      <c r="E72" s="205"/>
      <c r="F72" s="103"/>
      <c r="G72" s="103"/>
      <c r="H72" s="102"/>
      <c r="I72" s="29"/>
      <c r="J72" s="102"/>
    </row>
    <row r="73" spans="1:15" ht="36.65" customHeight="1" thickTop="1" thickBot="1">
      <c r="A73" s="153" t="s">
        <v>23</v>
      </c>
      <c r="B73" s="153" t="s">
        <v>1010</v>
      </c>
      <c r="C73" s="153" t="s">
        <v>857</v>
      </c>
      <c r="D73" s="103"/>
      <c r="E73" s="102" t="str">
        <f t="shared" ref="E73:E114" si="6">IF(AND(EXACT(C73,"Mandatory"),OR(EXACT(D73,"N"))),"Y","N")</f>
        <v>N</v>
      </c>
      <c r="F73" s="103"/>
      <c r="G73" s="103"/>
      <c r="H73" s="102"/>
      <c r="I73" s="29"/>
      <c r="J73" s="102"/>
    </row>
    <row r="74" spans="1:15" ht="39" customHeight="1" thickTop="1" thickBot="1">
      <c r="A74" s="153" t="s">
        <v>248</v>
      </c>
      <c r="B74" s="153" t="s">
        <v>1012</v>
      </c>
      <c r="C74" s="153" t="s">
        <v>857</v>
      </c>
      <c r="D74" s="103"/>
      <c r="E74" s="102" t="str">
        <f t="shared" si="6"/>
        <v>N</v>
      </c>
      <c r="F74" s="103"/>
      <c r="G74" s="103"/>
      <c r="H74" s="102"/>
      <c r="I74" s="29"/>
      <c r="J74" s="102"/>
    </row>
    <row r="75" spans="1:15" ht="49.5" customHeight="1" thickTop="1" thickBot="1">
      <c r="A75" s="153" t="s">
        <v>249</v>
      </c>
      <c r="B75" s="153" t="s">
        <v>1184</v>
      </c>
      <c r="C75" s="153" t="s">
        <v>857</v>
      </c>
      <c r="D75" s="103"/>
      <c r="E75" s="102" t="str">
        <f t="shared" si="6"/>
        <v>N</v>
      </c>
      <c r="F75" s="103"/>
      <c r="G75" s="103"/>
      <c r="H75" s="102"/>
      <c r="I75" s="29"/>
      <c r="J75" s="102"/>
    </row>
    <row r="76" spans="1:15" ht="46.5" customHeight="1" thickTop="1" thickBot="1">
      <c r="A76" s="153" t="s">
        <v>250</v>
      </c>
      <c r="B76" s="153" t="s">
        <v>1020</v>
      </c>
      <c r="C76" s="153" t="s">
        <v>857</v>
      </c>
      <c r="D76" s="103"/>
      <c r="E76" s="102" t="str">
        <f t="shared" si="6"/>
        <v>N</v>
      </c>
      <c r="F76" s="103"/>
      <c r="G76" s="103"/>
      <c r="H76" s="102"/>
      <c r="I76" s="29"/>
      <c r="J76" s="102"/>
    </row>
    <row r="77" spans="1:15" ht="34.5" customHeight="1" thickTop="1" thickBot="1">
      <c r="A77" s="153" t="s">
        <v>251</v>
      </c>
      <c r="B77" s="153" t="s">
        <v>1024</v>
      </c>
      <c r="C77" s="153" t="s">
        <v>857</v>
      </c>
      <c r="D77" s="103"/>
      <c r="E77" s="102" t="str">
        <f t="shared" si="6"/>
        <v>N</v>
      </c>
      <c r="F77" s="103"/>
      <c r="G77" s="103"/>
      <c r="H77" s="102"/>
      <c r="I77" s="29"/>
      <c r="J77" s="102"/>
    </row>
    <row r="78" spans="1:15" ht="51" customHeight="1" thickTop="1" thickBot="1">
      <c r="A78" s="153" t="s">
        <v>24</v>
      </c>
      <c r="B78" s="153" t="s">
        <v>1026</v>
      </c>
      <c r="C78" s="153" t="s">
        <v>857</v>
      </c>
      <c r="D78" s="103"/>
      <c r="E78" s="102" t="str">
        <f t="shared" si="6"/>
        <v>N</v>
      </c>
      <c r="F78" s="103"/>
      <c r="G78" s="103"/>
      <c r="H78" s="102"/>
      <c r="I78" s="29"/>
      <c r="J78" s="102"/>
    </row>
    <row r="79" spans="1:15" ht="122.15" customHeight="1" thickTop="1" thickBot="1">
      <c r="A79" s="202">
        <v>1.1299999999999999</v>
      </c>
      <c r="B79" s="202" t="s">
        <v>1028</v>
      </c>
      <c r="C79" s="198"/>
      <c r="D79" s="25"/>
      <c r="E79" s="205"/>
      <c r="F79" s="103"/>
      <c r="G79" s="103"/>
      <c r="H79" s="102"/>
      <c r="I79" s="29"/>
      <c r="J79" s="102"/>
    </row>
    <row r="80" spans="1:15" ht="61" customHeight="1" thickTop="1" thickBot="1">
      <c r="A80" s="203" t="s">
        <v>253</v>
      </c>
      <c r="B80" s="203" t="s">
        <v>252</v>
      </c>
      <c r="C80" s="153" t="str">
        <f>IF(OR(EXACT('Step 1 - App.A_Program Info.'!$D$10, "View OnlMandatory"), EXACT('Step 1 - App.A_Program Info.'!$D$13,"New Program")), "Mandatory", "Optional")</f>
        <v>Optional</v>
      </c>
      <c r="D80" s="103"/>
      <c r="E80" s="102" t="str">
        <f t="shared" si="6"/>
        <v>N</v>
      </c>
      <c r="F80" s="103"/>
      <c r="G80" s="103"/>
      <c r="H80" s="102"/>
      <c r="I80" s="29"/>
      <c r="J80" s="102"/>
    </row>
    <row r="81" spans="1:10" ht="81" customHeight="1" thickTop="1" thickBot="1">
      <c r="A81" s="203" t="s">
        <v>254</v>
      </c>
      <c r="B81" s="203" t="s">
        <v>255</v>
      </c>
      <c r="C81" s="153" t="str">
        <f>IF(OR(EXACT('Step 1 - App.A_Program Info.'!$D$10, "View OnlMandatory"), EXACT('Step 1 - App.A_Program Info.'!$D$13,"New Program")), "Mandatory", "Optional")</f>
        <v>Optional</v>
      </c>
      <c r="D81" s="103"/>
      <c r="E81" s="102" t="str">
        <f t="shared" si="6"/>
        <v>N</v>
      </c>
      <c r="F81" s="103"/>
      <c r="G81" s="103"/>
      <c r="H81" s="102"/>
      <c r="I81" s="29"/>
      <c r="J81" s="102"/>
    </row>
    <row r="82" spans="1:10" ht="82" customHeight="1" thickTop="1" thickBot="1">
      <c r="A82" s="203" t="s">
        <v>256</v>
      </c>
      <c r="B82" s="203" t="s">
        <v>257</v>
      </c>
      <c r="C82" s="153" t="str">
        <f>IF(OR(EXACT('Step 1 - App.A_Program Info.'!$D$10, "View OnlMandatory"), EXACT('Step 1 - App.A_Program Info.'!$D$13,"New Program")), "Mandatory", "Optional")</f>
        <v>Optional</v>
      </c>
      <c r="D82" s="103"/>
      <c r="E82" s="102" t="str">
        <f t="shared" si="6"/>
        <v>N</v>
      </c>
      <c r="F82" s="103"/>
      <c r="G82" s="103"/>
      <c r="H82" s="102"/>
      <c r="I82" s="29"/>
      <c r="J82" s="102"/>
    </row>
    <row r="83" spans="1:10" ht="80.150000000000006" customHeight="1" thickTop="1" thickBot="1">
      <c r="A83" s="203" t="s">
        <v>258</v>
      </c>
      <c r="B83" s="203" t="s">
        <v>259</v>
      </c>
      <c r="C83" s="153" t="str">
        <f>IF(OR(EXACT('Step 1 - App.A_Program Info.'!$D$10, "View OnlMandatory"), EXACT('Step 1 - App.A_Program Info.'!$D$13,"New Program")), "Mandatory", "Optional")</f>
        <v>Optional</v>
      </c>
      <c r="D83" s="103"/>
      <c r="E83" s="102" t="str">
        <f t="shared" si="6"/>
        <v>N</v>
      </c>
      <c r="F83" s="103"/>
      <c r="G83" s="103"/>
      <c r="H83" s="102"/>
      <c r="I83" s="29"/>
      <c r="J83" s="102"/>
    </row>
    <row r="84" spans="1:10" ht="80.150000000000006" customHeight="1" thickTop="1" thickBot="1">
      <c r="A84" s="153" t="s">
        <v>1185</v>
      </c>
      <c r="B84" s="153" t="s">
        <v>1187</v>
      </c>
      <c r="C84" s="153" t="str">
        <f>IF(OR(EXACT('Step 1 - App.A_Program Info.'!$D$10, "View OnlMandatory"), EXACT('Step 1 - App.A_Program Info.'!$D$13,"New Program")), "Mandatory", "Optional")</f>
        <v>Optional</v>
      </c>
      <c r="D84" s="103"/>
      <c r="E84" s="102" t="str">
        <f t="shared" ref="E84" si="7">IF(AND(EXACT(C84,"Mandatory"),OR(EXACT(D84,"N"))),"Y","N")</f>
        <v>N</v>
      </c>
      <c r="F84" s="103"/>
      <c r="G84" s="103"/>
      <c r="H84" s="102"/>
      <c r="I84" s="29"/>
      <c r="J84" s="102"/>
    </row>
    <row r="85" spans="1:10" ht="85.5" customHeight="1" thickTop="1" thickBot="1">
      <c r="A85" s="203" t="s">
        <v>1186</v>
      </c>
      <c r="B85" s="203" t="s">
        <v>1029</v>
      </c>
      <c r="C85" s="153" t="str">
        <f>IF(OR(EXACT('Step 1 - App.A_Program Info.'!$D$10, "View OnlMandatory"), EXACT('Step 1 - App.A_Program Info.'!$D$13,"New Program")), "Mandatory", "Optional")</f>
        <v>Optional</v>
      </c>
      <c r="D85" s="103"/>
      <c r="E85" s="102" t="str">
        <f t="shared" si="6"/>
        <v>N</v>
      </c>
      <c r="F85" s="103"/>
      <c r="G85" s="103"/>
      <c r="H85" s="102"/>
      <c r="I85" s="29"/>
      <c r="J85" s="102"/>
    </row>
    <row r="86" spans="1:10" ht="22.5" customHeight="1" thickTop="1" thickBot="1">
      <c r="A86" s="198">
        <v>2</v>
      </c>
      <c r="B86" s="198" t="s">
        <v>378</v>
      </c>
      <c r="C86" s="198"/>
      <c r="D86" s="25"/>
      <c r="E86" s="205"/>
      <c r="F86" s="103"/>
      <c r="G86" s="103"/>
      <c r="H86" s="102"/>
      <c r="I86" s="29"/>
      <c r="J86" s="102"/>
    </row>
    <row r="87" spans="1:10" ht="102.5" thickTop="1" thickBot="1">
      <c r="A87" s="153">
        <v>2.1</v>
      </c>
      <c r="B87" s="153" t="s">
        <v>261</v>
      </c>
      <c r="C87" s="153" t="s">
        <v>857</v>
      </c>
      <c r="D87" s="103"/>
      <c r="E87" s="102" t="str">
        <f t="shared" si="6"/>
        <v>N</v>
      </c>
      <c r="F87" s="103"/>
      <c r="G87" s="103"/>
      <c r="H87" s="102"/>
      <c r="I87" s="29"/>
      <c r="J87" s="102"/>
    </row>
    <row r="88" spans="1:10" ht="15.5" thickTop="1" thickBot="1">
      <c r="A88" s="198">
        <v>2.2000000000000002</v>
      </c>
      <c r="B88" s="198" t="s">
        <v>379</v>
      </c>
      <c r="C88" s="198"/>
      <c r="D88" s="25"/>
      <c r="E88" s="205"/>
      <c r="F88" s="103"/>
      <c r="G88" s="103"/>
      <c r="H88" s="102"/>
      <c r="I88" s="29"/>
      <c r="J88" s="102"/>
    </row>
    <row r="89" spans="1:10" ht="88" thickTop="1" thickBot="1">
      <c r="A89" s="153" t="s">
        <v>25</v>
      </c>
      <c r="B89" s="153" t="s">
        <v>262</v>
      </c>
      <c r="C89" s="153" t="str">
        <f>IF((EXACT('Step 1 - App.A_Program Info.'!$D$10, "View Only")), "Optional", "Mandatory")</f>
        <v>Mandatory</v>
      </c>
      <c r="D89" s="103"/>
      <c r="E89" s="102" t="str">
        <f t="shared" si="6"/>
        <v>N</v>
      </c>
      <c r="F89" s="103"/>
      <c r="G89" s="103"/>
      <c r="H89" s="102"/>
      <c r="I89" s="29"/>
      <c r="J89" s="102"/>
    </row>
    <row r="90" spans="1:10" ht="88" thickTop="1" thickBot="1">
      <c r="A90" s="153" t="s">
        <v>26</v>
      </c>
      <c r="B90" s="153" t="s">
        <v>337</v>
      </c>
      <c r="C90" s="153" t="str">
        <f>IF((EXACT('Step 1 - App.A_Program Info.'!$D$10, "View Only")), "Optional", "Mandatory")</f>
        <v>Mandatory</v>
      </c>
      <c r="D90" s="103"/>
      <c r="E90" s="102" t="str">
        <f t="shared" si="6"/>
        <v>N</v>
      </c>
      <c r="F90" s="103"/>
      <c r="G90" s="103"/>
      <c r="H90" s="102"/>
      <c r="I90" s="29"/>
      <c r="J90" s="102"/>
    </row>
    <row r="91" spans="1:10" ht="30" thickTop="1" thickBot="1">
      <c r="A91" s="153">
        <v>2.2999999999999998</v>
      </c>
      <c r="B91" s="153" t="s">
        <v>338</v>
      </c>
      <c r="C91" s="153" t="str">
        <f>IF((EXACT('Step 1 - App.A_Program Info.'!$D$10, "View Only")), "Optional", "Mandatory")</f>
        <v>Mandatory</v>
      </c>
      <c r="D91" s="103"/>
      <c r="E91" s="102" t="str">
        <f t="shared" si="6"/>
        <v>N</v>
      </c>
      <c r="F91" s="103"/>
      <c r="G91" s="103"/>
      <c r="H91" s="102"/>
      <c r="I91" s="29"/>
      <c r="J91" s="102"/>
    </row>
    <row r="92" spans="1:10" ht="40.5" customHeight="1" thickTop="1" thickBot="1">
      <c r="A92" s="153">
        <v>2.4</v>
      </c>
      <c r="B92" s="153" t="s">
        <v>1031</v>
      </c>
      <c r="C92" s="153" t="s">
        <v>857</v>
      </c>
      <c r="D92" s="103"/>
      <c r="E92" s="102" t="str">
        <f t="shared" si="6"/>
        <v>N</v>
      </c>
      <c r="F92" s="103"/>
      <c r="G92" s="103"/>
      <c r="H92" s="102"/>
      <c r="I92" s="29"/>
      <c r="J92" s="102"/>
    </row>
    <row r="93" spans="1:10" ht="79.5" customHeight="1" thickTop="1" thickBot="1">
      <c r="A93" s="204">
        <v>2.5</v>
      </c>
      <c r="B93" s="204" t="s">
        <v>380</v>
      </c>
      <c r="C93" s="204"/>
      <c r="D93" s="26"/>
      <c r="E93" s="206"/>
      <c r="F93" s="103"/>
      <c r="G93" s="103"/>
      <c r="H93" s="102"/>
      <c r="I93" s="29"/>
      <c r="J93" s="102"/>
    </row>
    <row r="94" spans="1:10" ht="62.15" customHeight="1" thickTop="1" thickBot="1">
      <c r="A94" s="153" t="s">
        <v>263</v>
      </c>
      <c r="B94" s="153" t="s">
        <v>1188</v>
      </c>
      <c r="C94" s="153" t="str">
        <f>IF((EXACT('Step 1 - App.A_Program Info.'!$D$10, "View Only")), "Optional", "Mandatory")</f>
        <v>Mandatory</v>
      </c>
      <c r="D94" s="103"/>
      <c r="E94" s="102" t="str">
        <f t="shared" si="6"/>
        <v>N</v>
      </c>
      <c r="F94" s="103"/>
      <c r="G94" s="103"/>
      <c r="H94" s="102"/>
      <c r="I94" s="29"/>
      <c r="J94" s="102"/>
    </row>
    <row r="95" spans="1:10" ht="32.5" customHeight="1" thickTop="1" thickBot="1">
      <c r="A95" s="153" t="s">
        <v>27</v>
      </c>
      <c r="B95" s="153" t="s">
        <v>264</v>
      </c>
      <c r="C95" s="153" t="str">
        <f>IF((EXACT('Step 1 - App.A_Program Info.'!$D$10, "View Only")), "Optional", "Mandatory")</f>
        <v>Mandatory</v>
      </c>
      <c r="D95" s="103"/>
      <c r="E95" s="102" t="str">
        <f t="shared" si="6"/>
        <v>N</v>
      </c>
      <c r="F95" s="103"/>
      <c r="G95" s="103"/>
      <c r="H95" s="102"/>
      <c r="I95" s="29"/>
      <c r="J95" s="102"/>
    </row>
    <row r="96" spans="1:10" ht="39" customHeight="1" thickTop="1" thickBot="1">
      <c r="A96" s="153" t="s">
        <v>265</v>
      </c>
      <c r="B96" s="153" t="s">
        <v>1032</v>
      </c>
      <c r="C96" s="153" t="str">
        <f>IF((EXACT('Step 1 - App.A_Program Info.'!$D$10, "View Only")), "Optional", "Mandatory")</f>
        <v>Mandatory</v>
      </c>
      <c r="D96" s="103"/>
      <c r="E96" s="102" t="str">
        <f t="shared" si="6"/>
        <v>N</v>
      </c>
      <c r="F96" s="103"/>
      <c r="G96" s="103"/>
      <c r="H96" s="102"/>
      <c r="I96" s="29"/>
      <c r="J96" s="102"/>
    </row>
    <row r="97" spans="1:10" ht="39" customHeight="1" thickTop="1" thickBot="1">
      <c r="A97" s="198">
        <v>2.6</v>
      </c>
      <c r="B97" s="198" t="s">
        <v>381</v>
      </c>
      <c r="C97" s="198"/>
      <c r="D97" s="25"/>
      <c r="E97" s="205"/>
      <c r="F97" s="103"/>
      <c r="G97" s="103"/>
      <c r="H97" s="102"/>
      <c r="I97" s="29"/>
      <c r="J97" s="102"/>
    </row>
    <row r="98" spans="1:10" ht="65.5" customHeight="1" thickTop="1" thickBot="1">
      <c r="A98" s="153" t="s">
        <v>383</v>
      </c>
      <c r="B98" s="153" t="s">
        <v>382</v>
      </c>
      <c r="C98" s="153" t="s">
        <v>857</v>
      </c>
      <c r="D98" s="103"/>
      <c r="E98" s="102" t="str">
        <f t="shared" si="6"/>
        <v>N</v>
      </c>
      <c r="F98" s="103" t="s">
        <v>343</v>
      </c>
      <c r="G98" s="103"/>
      <c r="H98" s="102"/>
      <c r="I98" s="29"/>
      <c r="J98" s="102"/>
    </row>
    <row r="99" spans="1:10" ht="18.649999999999999" customHeight="1" thickTop="1" thickBot="1">
      <c r="A99" s="204" t="s">
        <v>385</v>
      </c>
      <c r="B99" s="204" t="s">
        <v>384</v>
      </c>
      <c r="C99" s="198"/>
      <c r="D99" s="25"/>
      <c r="E99" s="205"/>
      <c r="F99" s="103"/>
      <c r="G99" s="103"/>
      <c r="H99" s="102"/>
      <c r="I99" s="29"/>
      <c r="J99" s="102"/>
    </row>
    <row r="100" spans="1:10" ht="18.649999999999999" customHeight="1" thickTop="1" thickBot="1">
      <c r="A100" s="153" t="s">
        <v>28</v>
      </c>
      <c r="B100" s="153" t="s">
        <v>266</v>
      </c>
      <c r="C100" s="153" t="s">
        <v>857</v>
      </c>
      <c r="D100" s="103"/>
      <c r="E100" s="102" t="str">
        <f t="shared" si="6"/>
        <v>N</v>
      </c>
      <c r="F100" s="103"/>
      <c r="G100" s="103"/>
      <c r="H100" s="102"/>
      <c r="I100" s="29"/>
      <c r="J100" s="102"/>
    </row>
    <row r="101" spans="1:10" ht="18.649999999999999" customHeight="1" thickTop="1" thickBot="1">
      <c r="A101" s="153" t="s">
        <v>29</v>
      </c>
      <c r="B101" s="153" t="s">
        <v>267</v>
      </c>
      <c r="C101" s="153" t="s">
        <v>857</v>
      </c>
      <c r="D101" s="103"/>
      <c r="E101" s="102" t="str">
        <f t="shared" si="6"/>
        <v>N</v>
      </c>
      <c r="F101" s="103"/>
      <c r="G101" s="103"/>
      <c r="H101" s="102"/>
      <c r="I101" s="29"/>
      <c r="J101" s="102"/>
    </row>
    <row r="102" spans="1:10" ht="18.649999999999999" customHeight="1" thickTop="1" thickBot="1">
      <c r="A102" s="153" t="s">
        <v>30</v>
      </c>
      <c r="B102" s="153" t="s">
        <v>268</v>
      </c>
      <c r="C102" s="153" t="s">
        <v>857</v>
      </c>
      <c r="D102" s="103"/>
      <c r="E102" s="102" t="str">
        <f t="shared" si="6"/>
        <v>N</v>
      </c>
      <c r="F102" s="103"/>
      <c r="G102" s="103"/>
      <c r="H102" s="102"/>
      <c r="I102" s="29"/>
      <c r="J102" s="102"/>
    </row>
    <row r="103" spans="1:10" ht="18.649999999999999" customHeight="1" thickTop="1" thickBot="1">
      <c r="A103" s="153" t="s">
        <v>31</v>
      </c>
      <c r="B103" s="153" t="s">
        <v>269</v>
      </c>
      <c r="C103" s="153" t="s">
        <v>857</v>
      </c>
      <c r="D103" s="103"/>
      <c r="E103" s="102" t="str">
        <f t="shared" si="6"/>
        <v>N</v>
      </c>
      <c r="F103" s="103"/>
      <c r="G103" s="103"/>
      <c r="H103" s="102"/>
      <c r="I103" s="29"/>
      <c r="J103" s="102"/>
    </row>
    <row r="104" spans="1:10" ht="18.649999999999999" customHeight="1" thickTop="1" thickBot="1">
      <c r="A104" s="153" t="s">
        <v>32</v>
      </c>
      <c r="B104" s="153" t="s">
        <v>270</v>
      </c>
      <c r="C104" s="153" t="s">
        <v>857</v>
      </c>
      <c r="D104" s="103"/>
      <c r="E104" s="102" t="str">
        <f t="shared" si="6"/>
        <v>N</v>
      </c>
      <c r="F104" s="103"/>
      <c r="G104" s="103"/>
      <c r="H104" s="102"/>
      <c r="I104" s="29"/>
      <c r="J104" s="102"/>
    </row>
    <row r="105" spans="1:10" ht="18.649999999999999" customHeight="1" thickTop="1" thickBot="1">
      <c r="A105" s="153" t="s">
        <v>33</v>
      </c>
      <c r="B105" s="153" t="s">
        <v>271</v>
      </c>
      <c r="C105" s="153" t="s">
        <v>857</v>
      </c>
      <c r="D105" s="103"/>
      <c r="E105" s="102" t="str">
        <f t="shared" si="6"/>
        <v>N</v>
      </c>
      <c r="F105" s="103"/>
      <c r="G105" s="103"/>
      <c r="H105" s="102"/>
      <c r="I105" s="29"/>
      <c r="J105" s="102"/>
    </row>
    <row r="106" spans="1:10" ht="18.649999999999999" customHeight="1" thickTop="1" thickBot="1">
      <c r="A106" s="153" t="s">
        <v>34</v>
      </c>
      <c r="B106" s="153" t="s">
        <v>272</v>
      </c>
      <c r="C106" s="153" t="s">
        <v>857</v>
      </c>
      <c r="D106" s="103"/>
      <c r="E106" s="102" t="str">
        <f t="shared" si="6"/>
        <v>N</v>
      </c>
      <c r="F106" s="103"/>
      <c r="G106" s="103"/>
      <c r="H106" s="102"/>
      <c r="I106" s="29"/>
      <c r="J106" s="102"/>
    </row>
    <row r="107" spans="1:10" ht="18.649999999999999" customHeight="1" thickTop="1" thickBot="1">
      <c r="A107" s="153" t="s">
        <v>35</v>
      </c>
      <c r="B107" s="153" t="s">
        <v>273</v>
      </c>
      <c r="C107" s="153" t="s">
        <v>857</v>
      </c>
      <c r="D107" s="103"/>
      <c r="E107" s="102" t="str">
        <f t="shared" si="6"/>
        <v>N</v>
      </c>
      <c r="F107" s="103"/>
      <c r="G107" s="103"/>
      <c r="H107" s="102"/>
      <c r="I107" s="29"/>
      <c r="J107" s="102"/>
    </row>
    <row r="108" spans="1:10" ht="18.649999999999999" customHeight="1" thickTop="1" thickBot="1">
      <c r="A108" s="153" t="s">
        <v>36</v>
      </c>
      <c r="B108" s="153" t="s">
        <v>274</v>
      </c>
      <c r="C108" s="153" t="s">
        <v>857</v>
      </c>
      <c r="D108" s="103"/>
      <c r="E108" s="102" t="str">
        <f t="shared" si="6"/>
        <v>N</v>
      </c>
      <c r="F108" s="103"/>
      <c r="G108" s="103"/>
      <c r="H108" s="102"/>
      <c r="I108" s="29"/>
      <c r="J108" s="102"/>
    </row>
    <row r="109" spans="1:10" ht="18.649999999999999" customHeight="1" thickTop="1" thickBot="1">
      <c r="A109" s="153" t="s">
        <v>37</v>
      </c>
      <c r="B109" s="153" t="s">
        <v>275</v>
      </c>
      <c r="C109" s="153" t="s">
        <v>857</v>
      </c>
      <c r="D109" s="103"/>
      <c r="E109" s="102" t="str">
        <f t="shared" si="6"/>
        <v>N</v>
      </c>
      <c r="F109" s="103"/>
      <c r="G109" s="103"/>
      <c r="H109" s="102"/>
      <c r="I109" s="29"/>
      <c r="J109" s="102"/>
    </row>
    <row r="110" spans="1:10" ht="18.649999999999999" customHeight="1" thickTop="1" thickBot="1">
      <c r="A110" s="153" t="s">
        <v>38</v>
      </c>
      <c r="B110" s="153" t="s">
        <v>276</v>
      </c>
      <c r="C110" s="153" t="s">
        <v>857</v>
      </c>
      <c r="D110" s="103"/>
      <c r="E110" s="102" t="str">
        <f t="shared" si="6"/>
        <v>N</v>
      </c>
      <c r="F110" s="103"/>
      <c r="G110" s="103"/>
      <c r="H110" s="102"/>
      <c r="I110" s="29"/>
      <c r="J110" s="102"/>
    </row>
    <row r="111" spans="1:10" ht="18.649999999999999" customHeight="1" thickTop="1" thickBot="1">
      <c r="A111" s="153" t="s">
        <v>39</v>
      </c>
      <c r="B111" s="153" t="s">
        <v>277</v>
      </c>
      <c r="C111" s="153" t="s">
        <v>857</v>
      </c>
      <c r="D111" s="103"/>
      <c r="E111" s="102" t="str">
        <f t="shared" si="6"/>
        <v>N</v>
      </c>
      <c r="F111" s="103"/>
      <c r="G111" s="103"/>
      <c r="H111" s="102"/>
      <c r="I111" s="29"/>
      <c r="J111" s="102"/>
    </row>
    <row r="112" spans="1:10" ht="18.649999999999999" customHeight="1" thickTop="1" thickBot="1">
      <c r="A112" s="153" t="s">
        <v>40</v>
      </c>
      <c r="B112" s="153" t="s">
        <v>278</v>
      </c>
      <c r="C112" s="153" t="s">
        <v>857</v>
      </c>
      <c r="D112" s="103"/>
      <c r="E112" s="102" t="str">
        <f t="shared" si="6"/>
        <v>N</v>
      </c>
      <c r="F112" s="103"/>
      <c r="G112" s="103"/>
      <c r="H112" s="102"/>
      <c r="I112" s="29"/>
      <c r="J112" s="102"/>
    </row>
    <row r="113" spans="1:15" s="28" customFormat="1" ht="19" customHeight="1" thickTop="1" thickBot="1">
      <c r="A113" s="203">
        <v>2.7</v>
      </c>
      <c r="B113" s="203" t="s">
        <v>387</v>
      </c>
      <c r="C113" s="153" t="s">
        <v>857</v>
      </c>
      <c r="D113" s="27"/>
      <c r="E113" s="102" t="str">
        <f t="shared" si="6"/>
        <v>N</v>
      </c>
      <c r="F113" s="27"/>
      <c r="G113" s="27"/>
      <c r="H113" s="208"/>
      <c r="I113" s="210"/>
      <c r="J113" s="208"/>
      <c r="M113" s="75"/>
      <c r="N113" s="75"/>
      <c r="O113" s="75"/>
    </row>
    <row r="114" spans="1:15" s="28" customFormat="1" ht="36.65" customHeight="1" thickTop="1" thickBot="1">
      <c r="A114" s="203" t="s">
        <v>386</v>
      </c>
      <c r="B114" s="203" t="s">
        <v>1034</v>
      </c>
      <c r="C114" s="153" t="s">
        <v>857</v>
      </c>
      <c r="D114" s="27"/>
      <c r="E114" s="102" t="str">
        <f t="shared" si="6"/>
        <v>N</v>
      </c>
      <c r="F114" s="27"/>
      <c r="G114" s="27"/>
      <c r="H114" s="208"/>
      <c r="I114" s="210"/>
      <c r="J114" s="208"/>
      <c r="M114" s="75"/>
      <c r="N114" s="75"/>
      <c r="O114" s="75"/>
    </row>
    <row r="115" spans="1:15" ht="19" customHeight="1" thickTop="1" thickBot="1">
      <c r="A115" s="153" t="s">
        <v>554</v>
      </c>
      <c r="B115" s="153" t="s">
        <v>279</v>
      </c>
      <c r="C115" s="153" t="s">
        <v>857</v>
      </c>
      <c r="D115" s="103"/>
      <c r="E115" s="102" t="str">
        <f t="shared" ref="E115:E133" si="8">IF(AND(EXACT(C115,"Mandatory"),OR(EXACT(D115,"N"))),"Y","N")</f>
        <v>N</v>
      </c>
      <c r="F115" s="103"/>
      <c r="G115" s="103"/>
      <c r="H115" s="102"/>
      <c r="I115" s="29"/>
      <c r="J115" s="102"/>
    </row>
    <row r="116" spans="1:15" ht="29.15" customHeight="1" thickTop="1" thickBot="1">
      <c r="A116" s="153" t="s">
        <v>41</v>
      </c>
      <c r="B116" s="153" t="s">
        <v>280</v>
      </c>
      <c r="C116" s="153" t="s">
        <v>857</v>
      </c>
      <c r="D116" s="103"/>
      <c r="E116" s="102" t="str">
        <f t="shared" si="8"/>
        <v>N</v>
      </c>
      <c r="F116" s="103" t="s">
        <v>343</v>
      </c>
      <c r="G116" s="103"/>
      <c r="H116" s="102"/>
      <c r="I116" s="29"/>
      <c r="J116" s="102"/>
    </row>
    <row r="117" spans="1:15" ht="59" thickTop="1" thickBot="1">
      <c r="A117" s="153" t="s">
        <v>42</v>
      </c>
      <c r="B117" s="153" t="s">
        <v>281</v>
      </c>
      <c r="C117" s="153" t="s">
        <v>857</v>
      </c>
      <c r="D117" s="103"/>
      <c r="E117" s="102" t="str">
        <f t="shared" si="8"/>
        <v>N</v>
      </c>
      <c r="F117" s="103" t="s">
        <v>343</v>
      </c>
      <c r="G117" s="103"/>
      <c r="H117" s="102"/>
      <c r="I117" s="29"/>
      <c r="J117" s="102"/>
    </row>
    <row r="118" spans="1:15" ht="48.65" customHeight="1" thickTop="1" thickBot="1">
      <c r="A118" s="153" t="s">
        <v>43</v>
      </c>
      <c r="B118" s="153" t="s">
        <v>1036</v>
      </c>
      <c r="C118" s="153" t="s">
        <v>857</v>
      </c>
      <c r="D118" s="103"/>
      <c r="E118" s="102" t="str">
        <f t="shared" si="8"/>
        <v>N</v>
      </c>
      <c r="F118" s="103"/>
      <c r="G118" s="103"/>
      <c r="H118" s="102"/>
      <c r="I118" s="29"/>
      <c r="J118" s="102"/>
    </row>
    <row r="119" spans="1:15" ht="34" customHeight="1" thickTop="1" thickBot="1">
      <c r="A119" s="153" t="s">
        <v>283</v>
      </c>
      <c r="B119" s="153" t="s">
        <v>282</v>
      </c>
      <c r="C119" s="153" t="s">
        <v>857</v>
      </c>
      <c r="D119" s="103"/>
      <c r="E119" s="102" t="str">
        <f t="shared" si="8"/>
        <v>N</v>
      </c>
      <c r="F119" s="103"/>
      <c r="G119" s="103"/>
      <c r="H119" s="102"/>
      <c r="I119" s="29"/>
      <c r="J119" s="102"/>
    </row>
    <row r="120" spans="1:15" ht="66.650000000000006" customHeight="1" thickTop="1" thickBot="1">
      <c r="A120" s="153" t="s">
        <v>44</v>
      </c>
      <c r="B120" s="153" t="s">
        <v>1037</v>
      </c>
      <c r="C120" s="153" t="s">
        <v>857</v>
      </c>
      <c r="D120" s="103"/>
      <c r="E120" s="102" t="str">
        <f t="shared" si="8"/>
        <v>N</v>
      </c>
      <c r="F120" s="103"/>
      <c r="G120" s="103"/>
      <c r="H120" s="102"/>
      <c r="I120" s="29"/>
      <c r="J120" s="102"/>
    </row>
    <row r="121" spans="1:15" ht="30" thickTop="1" thickBot="1">
      <c r="A121" s="153" t="s">
        <v>561</v>
      </c>
      <c r="B121" s="153" t="s">
        <v>284</v>
      </c>
      <c r="C121" s="153" t="s">
        <v>857</v>
      </c>
      <c r="D121" s="103"/>
      <c r="E121" s="102" t="str">
        <f t="shared" si="8"/>
        <v>N</v>
      </c>
      <c r="F121" s="103"/>
      <c r="G121" s="103"/>
      <c r="H121" s="102"/>
      <c r="I121" s="29"/>
      <c r="J121" s="102"/>
    </row>
    <row r="122" spans="1:15" ht="23.15" customHeight="1" thickTop="1" thickBot="1">
      <c r="A122" s="153" t="s">
        <v>286</v>
      </c>
      <c r="B122" s="153" t="s">
        <v>285</v>
      </c>
      <c r="C122" s="153" t="s">
        <v>857</v>
      </c>
      <c r="D122" s="103"/>
      <c r="E122" s="102" t="str">
        <f t="shared" si="8"/>
        <v>N</v>
      </c>
      <c r="F122" s="103"/>
      <c r="G122" s="103"/>
      <c r="H122" s="102"/>
      <c r="I122" s="29"/>
      <c r="J122" s="102"/>
    </row>
    <row r="123" spans="1:15" ht="30" thickTop="1" thickBot="1">
      <c r="A123" s="153" t="s">
        <v>564</v>
      </c>
      <c r="B123" s="153" t="s">
        <v>287</v>
      </c>
      <c r="C123" s="153" t="s">
        <v>857</v>
      </c>
      <c r="D123" s="103"/>
      <c r="E123" s="102" t="str">
        <f t="shared" si="8"/>
        <v>N</v>
      </c>
      <c r="F123" s="103"/>
      <c r="G123" s="103"/>
      <c r="H123" s="102"/>
      <c r="I123" s="29"/>
      <c r="J123" s="102"/>
    </row>
    <row r="124" spans="1:15" ht="30" thickTop="1" thickBot="1">
      <c r="A124" s="153" t="s">
        <v>565</v>
      </c>
      <c r="B124" s="153" t="s">
        <v>288</v>
      </c>
      <c r="C124" s="153" t="s">
        <v>857</v>
      </c>
      <c r="D124" s="103"/>
      <c r="E124" s="102" t="str">
        <f t="shared" si="8"/>
        <v>N</v>
      </c>
      <c r="F124" s="103"/>
      <c r="G124" s="103"/>
      <c r="H124" s="102"/>
      <c r="I124" s="29"/>
      <c r="J124" s="102"/>
    </row>
    <row r="125" spans="1:15" ht="15.5" thickTop="1" thickBot="1">
      <c r="A125" s="153">
        <v>2.8</v>
      </c>
      <c r="B125" s="153" t="s">
        <v>289</v>
      </c>
      <c r="C125" s="153" t="s">
        <v>857</v>
      </c>
      <c r="D125" s="103"/>
      <c r="E125" s="102" t="str">
        <f t="shared" si="8"/>
        <v>N</v>
      </c>
      <c r="F125" s="103"/>
      <c r="G125" s="103"/>
      <c r="H125" s="102"/>
      <c r="I125" s="29"/>
      <c r="J125" s="102"/>
    </row>
    <row r="126" spans="1:15" ht="30" thickTop="1" thickBot="1">
      <c r="A126" s="153" t="s">
        <v>291</v>
      </c>
      <c r="B126" s="153" t="s">
        <v>290</v>
      </c>
      <c r="C126" s="153" t="s">
        <v>857</v>
      </c>
      <c r="D126" s="103"/>
      <c r="E126" s="102" t="str">
        <f t="shared" si="8"/>
        <v>N</v>
      </c>
      <c r="F126" s="103"/>
      <c r="G126" s="103"/>
      <c r="H126" s="102"/>
      <c r="I126" s="29"/>
      <c r="J126" s="102"/>
    </row>
    <row r="127" spans="1:15" ht="59" thickTop="1" thickBot="1">
      <c r="A127" s="153" t="s">
        <v>293</v>
      </c>
      <c r="B127" s="153" t="s">
        <v>292</v>
      </c>
      <c r="C127" s="153" t="s">
        <v>857</v>
      </c>
      <c r="D127" s="103"/>
      <c r="E127" s="102" t="str">
        <f t="shared" si="8"/>
        <v>N</v>
      </c>
      <c r="F127" s="103"/>
      <c r="G127" s="103"/>
      <c r="H127" s="102"/>
      <c r="I127" s="29"/>
      <c r="J127" s="102"/>
    </row>
    <row r="128" spans="1:15" ht="15.5" thickTop="1" thickBot="1">
      <c r="A128" s="153" t="s">
        <v>295</v>
      </c>
      <c r="B128" s="153" t="s">
        <v>294</v>
      </c>
      <c r="C128" s="153" t="s">
        <v>857</v>
      </c>
      <c r="D128" s="103"/>
      <c r="E128" s="102" t="str">
        <f t="shared" si="8"/>
        <v>N</v>
      </c>
      <c r="F128" s="103"/>
      <c r="G128" s="103"/>
      <c r="H128" s="102"/>
      <c r="I128" s="29"/>
      <c r="J128" s="102"/>
    </row>
    <row r="129" spans="1:15" ht="15.5" thickTop="1" thickBot="1">
      <c r="A129" s="153">
        <v>2.9</v>
      </c>
      <c r="B129" s="153" t="s">
        <v>296</v>
      </c>
      <c r="C129" s="153" t="s">
        <v>857</v>
      </c>
      <c r="D129" s="103"/>
      <c r="E129" s="102" t="str">
        <f t="shared" si="8"/>
        <v>N</v>
      </c>
      <c r="F129" s="103"/>
      <c r="G129" s="103"/>
      <c r="H129" s="102"/>
      <c r="I129" s="29"/>
      <c r="J129" s="102"/>
    </row>
    <row r="130" spans="1:15" ht="44.5" thickTop="1" thickBot="1">
      <c r="A130" s="153" t="s">
        <v>45</v>
      </c>
      <c r="B130" s="153" t="s">
        <v>297</v>
      </c>
      <c r="C130" s="153" t="s">
        <v>857</v>
      </c>
      <c r="D130" s="103"/>
      <c r="E130" s="102" t="str">
        <f t="shared" si="8"/>
        <v>N</v>
      </c>
      <c r="F130" s="103"/>
      <c r="G130" s="103"/>
      <c r="H130" s="102"/>
      <c r="I130" s="29"/>
      <c r="J130" s="102"/>
    </row>
    <row r="131" spans="1:15" ht="73.5" thickTop="1" thickBot="1">
      <c r="A131" s="153" t="s">
        <v>46</v>
      </c>
      <c r="B131" s="153" t="s">
        <v>298</v>
      </c>
      <c r="C131" s="153" t="s">
        <v>857</v>
      </c>
      <c r="D131" s="103"/>
      <c r="E131" s="102" t="str">
        <f t="shared" si="8"/>
        <v>N</v>
      </c>
      <c r="F131" s="103"/>
      <c r="G131" s="103"/>
      <c r="H131" s="102"/>
      <c r="I131" s="29"/>
      <c r="J131" s="102"/>
    </row>
    <row r="132" spans="1:15" ht="45.75" customHeight="1" thickTop="1" thickBot="1">
      <c r="A132" s="153" t="s">
        <v>47</v>
      </c>
      <c r="B132" s="153" t="s">
        <v>299</v>
      </c>
      <c r="C132" s="153" t="s">
        <v>857</v>
      </c>
      <c r="D132" s="103"/>
      <c r="E132" s="102" t="str">
        <f t="shared" si="8"/>
        <v>N</v>
      </c>
      <c r="F132" s="103"/>
      <c r="G132" s="103"/>
      <c r="H132" s="102"/>
      <c r="I132" s="29"/>
      <c r="J132" s="102"/>
    </row>
    <row r="133" spans="1:15" ht="42.75" customHeight="1" thickTop="1" thickBot="1">
      <c r="A133" s="153" t="s">
        <v>1100</v>
      </c>
      <c r="B133" s="153" t="s">
        <v>300</v>
      </c>
      <c r="C133" s="153" t="s">
        <v>857</v>
      </c>
      <c r="D133" s="103"/>
      <c r="E133" s="102" t="str">
        <f t="shared" si="8"/>
        <v>N</v>
      </c>
      <c r="F133" s="103"/>
      <c r="G133" s="103"/>
      <c r="H133" s="102"/>
      <c r="I133" s="29"/>
      <c r="J133" s="102"/>
    </row>
    <row r="134" spans="1:15" ht="114.65" customHeight="1" thickTop="1" thickBot="1">
      <c r="A134" s="153">
        <v>3</v>
      </c>
      <c r="B134" s="153" t="s">
        <v>1277</v>
      </c>
      <c r="C134" s="153"/>
      <c r="D134" s="103"/>
      <c r="E134" s="102"/>
      <c r="F134" s="103"/>
      <c r="G134" s="103"/>
      <c r="H134" s="102"/>
      <c r="I134" s="29"/>
      <c r="J134" s="102"/>
    </row>
    <row r="135" spans="1:15" ht="131.5" thickTop="1" thickBot="1">
      <c r="A135" s="153">
        <v>3.1</v>
      </c>
      <c r="B135" s="153" t="s">
        <v>1189</v>
      </c>
      <c r="C135" s="153" t="str">
        <f>IF(OR(EXACT('Step 1 - App.A_Program Info.'!$D$10, "Market Making"),EXACT('Step 1 - App.A_Program Info.'!$D$10, "Trading &amp; Market Making")), "Mandatory", "Optional")</f>
        <v>Optional</v>
      </c>
      <c r="D135" s="103"/>
      <c r="E135" s="102" t="str">
        <f t="shared" ref="E135:E140" si="9">IF(AND(EXACT(C135,"Mandatory"),OR(EXACT(D135,"N"))),"Y","N")</f>
        <v>N</v>
      </c>
      <c r="F135" s="103"/>
      <c r="G135" s="103"/>
      <c r="H135" s="102"/>
      <c r="I135" s="29"/>
      <c r="J135" s="102"/>
    </row>
    <row r="136" spans="1:15" ht="88" thickTop="1" thickBot="1">
      <c r="A136" s="153">
        <v>3.2</v>
      </c>
      <c r="B136" s="153" t="s">
        <v>1190</v>
      </c>
      <c r="C136" s="153" t="str">
        <f>IF(OR(EXACT('Step 1 - App.A_Program Info.'!$D$10, "Market Making"),EXACT('Step 1 - App.A_Program Info.'!$D$10, "Trading &amp; Market Making")), "Mandatory", "Optional")</f>
        <v>Optional</v>
      </c>
      <c r="D136" s="103"/>
      <c r="E136" s="102" t="str">
        <f t="shared" si="9"/>
        <v>N</v>
      </c>
      <c r="F136" s="103"/>
      <c r="G136" s="103"/>
      <c r="H136" s="102"/>
      <c r="I136" s="29"/>
      <c r="J136" s="102"/>
    </row>
    <row r="137" spans="1:15" ht="102.5" thickTop="1" thickBot="1">
      <c r="A137" s="153">
        <v>3.3</v>
      </c>
      <c r="B137" s="153" t="s">
        <v>1278</v>
      </c>
      <c r="C137" s="153" t="str">
        <f>IF(OR(EXACT('Step 1 - App.A_Program Info.'!$D$10, "Market Making"),EXACT('Step 1 - App.A_Program Info.'!$D$10, "Trading &amp; Market Making")), "Mandatory", "Optional")</f>
        <v>Optional</v>
      </c>
      <c r="D137" s="103"/>
      <c r="E137" s="102" t="str">
        <f t="shared" si="9"/>
        <v>N</v>
      </c>
      <c r="F137" s="103"/>
      <c r="G137" s="103"/>
      <c r="H137" s="102"/>
      <c r="I137" s="29"/>
      <c r="J137" s="102"/>
    </row>
    <row r="138" spans="1:15" s="28" customFormat="1" ht="15.5" thickTop="1" thickBot="1">
      <c r="A138" s="203">
        <v>3.4</v>
      </c>
      <c r="B138" s="203" t="s">
        <v>301</v>
      </c>
      <c r="C138" s="153" t="str">
        <f>IF(OR(EXACT('Step 1 - App.A_Program Info.'!$D$10, "Market Making"),EXACT('Step 1 - App.A_Program Info.'!$D$10, "Trading &amp; Market Making")), "Mandatory", "Optional")</f>
        <v>Optional</v>
      </c>
      <c r="D138" s="103"/>
      <c r="E138" s="102" t="str">
        <f t="shared" si="9"/>
        <v>N</v>
      </c>
      <c r="F138" s="27"/>
      <c r="G138" s="27"/>
      <c r="H138" s="208"/>
      <c r="I138" s="210"/>
      <c r="J138" s="208"/>
      <c r="M138" s="75"/>
      <c r="N138" s="75"/>
      <c r="O138" s="75"/>
    </row>
    <row r="139" spans="1:15" ht="102.5" thickTop="1" thickBot="1">
      <c r="A139" s="153">
        <v>3.5</v>
      </c>
      <c r="B139" s="153" t="s">
        <v>1191</v>
      </c>
      <c r="C139" s="153" t="str">
        <f>IF(OR(EXACT('Step 1 - App.A_Program Info.'!$D$10, "Market Making"),EXACT('Step 1 - App.A_Program Info.'!$D$10, "Trading &amp; Market Making")), "Mandatory", "Optional")</f>
        <v>Optional</v>
      </c>
      <c r="D139" s="103"/>
      <c r="E139" s="102" t="str">
        <f t="shared" si="9"/>
        <v>N</v>
      </c>
      <c r="F139" s="103"/>
      <c r="G139" s="103"/>
      <c r="H139" s="102"/>
      <c r="I139" s="29"/>
      <c r="J139" s="102"/>
    </row>
    <row r="140" spans="1:15" ht="73.5" thickTop="1" thickBot="1">
      <c r="A140" s="153">
        <v>3.6</v>
      </c>
      <c r="B140" s="153" t="s">
        <v>1192</v>
      </c>
      <c r="C140" s="153" t="str">
        <f>IF(OR(EXACT('Step 1 - App.A_Program Info.'!$D$10, "Market Making"),EXACT('Step 1 - App.A_Program Info.'!$D$10, "Trading &amp; Market Making")), "Mandatory", "Optional")</f>
        <v>Optional</v>
      </c>
      <c r="D140" s="103"/>
      <c r="E140" s="102" t="str">
        <f t="shared" si="9"/>
        <v>N</v>
      </c>
      <c r="F140" s="103"/>
      <c r="G140" s="103"/>
      <c r="H140" s="102"/>
      <c r="I140" s="29"/>
      <c r="J140" s="102"/>
    </row>
    <row r="141" spans="1:15" s="28" customFormat="1" ht="15.5" thickTop="1" thickBot="1">
      <c r="A141" s="198">
        <v>3.7</v>
      </c>
      <c r="B141" s="198" t="s">
        <v>388</v>
      </c>
      <c r="C141" s="198"/>
      <c r="D141" s="25"/>
      <c r="E141" s="205"/>
      <c r="F141" s="27"/>
      <c r="G141" s="27"/>
      <c r="H141" s="208"/>
      <c r="I141" s="210"/>
      <c r="J141" s="208"/>
      <c r="M141" s="75"/>
      <c r="N141" s="75"/>
      <c r="O141" s="75"/>
    </row>
    <row r="142" spans="1:15" ht="30" thickTop="1" thickBot="1">
      <c r="A142" s="153" t="s">
        <v>48</v>
      </c>
      <c r="B142" s="153" t="s">
        <v>1193</v>
      </c>
      <c r="C142" s="153" t="str">
        <f>IF(OR(EXACT('Step 1 - App.A_Program Info.'!$D$10, "Market Making"),EXACT('Step 1 - App.A_Program Info.'!$D$10, "Trading &amp; Market Making")), "Mandatory", "Optional")</f>
        <v>Optional</v>
      </c>
      <c r="D142" s="103"/>
      <c r="E142" s="102" t="str">
        <f t="shared" ref="E142:E146" si="10">IF(AND(EXACT(C142,"Mandatory"),OR(EXACT(D142,"N"))),"Y","N")</f>
        <v>N</v>
      </c>
      <c r="F142" s="103"/>
      <c r="G142" s="103"/>
      <c r="H142" s="102"/>
      <c r="I142" s="29"/>
      <c r="J142" s="102"/>
    </row>
    <row r="143" spans="1:15" s="28" customFormat="1" ht="44.5" thickTop="1" thickBot="1">
      <c r="A143" s="203" t="s">
        <v>49</v>
      </c>
      <c r="B143" s="203" t="s">
        <v>302</v>
      </c>
      <c r="C143" s="153" t="str">
        <f>IF(OR(EXACT('Step 1 - App.A_Program Info.'!$D$10, "Market Making"),EXACT('Step 1 - App.A_Program Info.'!$D$10, "Trading &amp; Market Making")), "Mandatory", "Optional")</f>
        <v>Optional</v>
      </c>
      <c r="D143" s="103"/>
      <c r="E143" s="102" t="str">
        <f t="shared" si="10"/>
        <v>N</v>
      </c>
      <c r="F143" s="27"/>
      <c r="G143" s="27"/>
      <c r="H143" s="208"/>
      <c r="I143" s="210"/>
      <c r="J143" s="208"/>
      <c r="M143" s="75"/>
      <c r="N143" s="75"/>
      <c r="O143" s="75"/>
    </row>
    <row r="144" spans="1:15" ht="88" thickTop="1" thickBot="1">
      <c r="A144" s="153" t="s">
        <v>50</v>
      </c>
      <c r="B144" s="153" t="s">
        <v>1194</v>
      </c>
      <c r="C144" s="153" t="str">
        <f>IF(OR(EXACT('Step 1 - App.A_Program Info.'!$D$10, "Market Making"),EXACT('Step 1 - App.A_Program Info.'!$D$10, "Trading &amp; Market Making")), "Mandatory", "Optional")</f>
        <v>Optional</v>
      </c>
      <c r="D144" s="103"/>
      <c r="E144" s="102" t="str">
        <f t="shared" si="10"/>
        <v>N</v>
      </c>
      <c r="F144" s="103"/>
      <c r="G144" s="103"/>
      <c r="H144" s="102"/>
      <c r="I144" s="29"/>
      <c r="J144" s="102"/>
    </row>
    <row r="145" spans="1:15" ht="73.5" thickTop="1" thickBot="1">
      <c r="A145" s="153" t="s">
        <v>51</v>
      </c>
      <c r="B145" s="153" t="s">
        <v>1195</v>
      </c>
      <c r="C145" s="153" t="str">
        <f>IF(OR(EXACT('Step 1 - App.A_Program Info.'!$D$10, "Market Making"),EXACT('Step 1 - App.A_Program Info.'!$D$10, "Trading &amp; Market Making")), "Mandatory", "Optional")</f>
        <v>Optional</v>
      </c>
      <c r="D145" s="103"/>
      <c r="E145" s="102" t="str">
        <f t="shared" si="10"/>
        <v>N</v>
      </c>
      <c r="F145" s="103" t="s">
        <v>343</v>
      </c>
      <c r="G145" s="103"/>
      <c r="H145" s="102"/>
      <c r="I145" s="29"/>
      <c r="J145" s="102"/>
    </row>
    <row r="146" spans="1:15" ht="73.5" thickTop="1" thickBot="1">
      <c r="A146" s="153" t="s">
        <v>1096</v>
      </c>
      <c r="B146" s="153" t="s">
        <v>1196</v>
      </c>
      <c r="C146" s="153" t="str">
        <f>IF(OR(EXACT('Step 1 - App.A_Program Info.'!$D$10, "Market Making"),EXACT('Step 1 - App.A_Program Info.'!$D$10, "Trading &amp; Market Making")), "Mandatory", "Optional")</f>
        <v>Optional</v>
      </c>
      <c r="D146" s="103"/>
      <c r="E146" s="102" t="str">
        <f t="shared" si="10"/>
        <v>N</v>
      </c>
      <c r="F146" s="103"/>
      <c r="G146" s="103"/>
      <c r="H146" s="102"/>
      <c r="I146" s="29"/>
      <c r="J146" s="102"/>
    </row>
    <row r="147" spans="1:15" s="28" customFormat="1" ht="15.5" thickTop="1" thickBot="1">
      <c r="A147" s="198">
        <v>4</v>
      </c>
      <c r="B147" s="198" t="s">
        <v>389</v>
      </c>
      <c r="C147" s="198"/>
      <c r="D147" s="25"/>
      <c r="E147" s="205"/>
      <c r="F147" s="27"/>
      <c r="G147" s="27"/>
      <c r="H147" s="208"/>
      <c r="I147" s="210"/>
      <c r="J147" s="208"/>
      <c r="M147" s="75"/>
      <c r="N147" s="75"/>
      <c r="O147" s="75"/>
    </row>
    <row r="148" spans="1:15" s="28" customFormat="1" ht="88" thickTop="1" thickBot="1">
      <c r="A148" s="203">
        <v>4.0999999999999996</v>
      </c>
      <c r="B148" s="203" t="s">
        <v>303</v>
      </c>
      <c r="C148" s="153" t="str">
        <f>IF(OR(EXACT('Step 1 - App.A_Program Info.'!$D$10, "Trading"),EXACT('Step 1 - App.A_Program Info.'!$D$10, "Trading &amp; Market Making")), "Mandatory", "Optional")</f>
        <v>Optional</v>
      </c>
      <c r="D148" s="103"/>
      <c r="E148" s="102" t="str">
        <f t="shared" ref="E148:E150" si="11">IF(AND(EXACT(C148,"Mandatory"),OR(EXACT(D148,"N"))),"Y","N")</f>
        <v>N</v>
      </c>
      <c r="F148" s="27"/>
      <c r="G148" s="27"/>
      <c r="H148" s="208"/>
      <c r="I148" s="210"/>
      <c r="J148" s="208"/>
      <c r="M148" s="75"/>
      <c r="N148" s="75"/>
      <c r="O148" s="75"/>
    </row>
    <row r="149" spans="1:15" s="28" customFormat="1" ht="30" thickTop="1" thickBot="1">
      <c r="A149" s="203">
        <v>4.2</v>
      </c>
      <c r="B149" s="203" t="s">
        <v>304</v>
      </c>
      <c r="C149" s="153" t="str">
        <f>IF(OR(EXACT('Step 1 - App.A_Program Info.'!$D$10, "Trading"),EXACT('Step 1 - App.A_Program Info.'!$D$10, "Trading &amp; Market Making")), "Mandatory", "Optional")</f>
        <v>Optional</v>
      </c>
      <c r="D149" s="103"/>
      <c r="E149" s="102" t="str">
        <f t="shared" si="11"/>
        <v>N</v>
      </c>
      <c r="F149" s="27"/>
      <c r="G149" s="27"/>
      <c r="H149" s="208"/>
      <c r="I149" s="210"/>
      <c r="J149" s="208"/>
      <c r="M149" s="75"/>
      <c r="N149" s="75"/>
      <c r="O149" s="75"/>
    </row>
    <row r="150" spans="1:15" s="28" customFormat="1" ht="73.5" thickTop="1" thickBot="1">
      <c r="A150" s="203">
        <v>4.3</v>
      </c>
      <c r="B150" s="203" t="s">
        <v>305</v>
      </c>
      <c r="C150" s="153" t="str">
        <f>IF(OR(EXACT('Step 1 - App.A_Program Info.'!$D$10, "Trading"),EXACT('Step 1 - App.A_Program Info.'!$D$10, "Trading &amp; Market Making")), "Mandatory", "Optional")</f>
        <v>Optional</v>
      </c>
      <c r="D150" s="103"/>
      <c r="E150" s="102" t="str">
        <f t="shared" si="11"/>
        <v>N</v>
      </c>
      <c r="F150" s="27"/>
      <c r="G150" s="27"/>
      <c r="H150" s="208"/>
      <c r="I150" s="210"/>
      <c r="J150" s="208"/>
      <c r="M150" s="75"/>
      <c r="N150" s="75"/>
      <c r="O150" s="75"/>
    </row>
    <row r="151" spans="1:15" s="28" customFormat="1" ht="15.5" thickTop="1" thickBot="1">
      <c r="A151" s="204">
        <v>5</v>
      </c>
      <c r="B151" s="198" t="s">
        <v>390</v>
      </c>
      <c r="C151" s="198"/>
      <c r="D151" s="25"/>
      <c r="E151" s="205"/>
      <c r="F151" s="27"/>
      <c r="G151" s="27"/>
      <c r="H151" s="208"/>
      <c r="I151" s="210"/>
      <c r="J151" s="208"/>
      <c r="M151" s="75"/>
      <c r="N151" s="75"/>
      <c r="O151" s="75"/>
    </row>
    <row r="152" spans="1:15" s="28" customFormat="1" ht="36.65" customHeight="1" thickTop="1" thickBot="1">
      <c r="A152" s="203">
        <v>5.0999999999999996</v>
      </c>
      <c r="B152" s="203" t="s">
        <v>398</v>
      </c>
      <c r="C152" s="203" t="s">
        <v>858</v>
      </c>
      <c r="D152" s="103"/>
      <c r="E152" s="102" t="str">
        <f t="shared" ref="E152:E155" si="12">IF(AND(EXACT(C152,"Mandatory"),OR(EXACT(D152,"N"))),"Y","N")</f>
        <v>N</v>
      </c>
      <c r="F152" s="27"/>
      <c r="G152" s="27"/>
      <c r="H152" s="208"/>
      <c r="I152" s="210"/>
      <c r="J152" s="208"/>
      <c r="M152" s="75"/>
      <c r="N152" s="75"/>
      <c r="O152" s="75"/>
    </row>
    <row r="153" spans="1:15" s="28" customFormat="1" ht="18.649999999999999" customHeight="1" thickTop="1" thickBot="1">
      <c r="A153" s="203">
        <v>5.2</v>
      </c>
      <c r="B153" s="203" t="s">
        <v>356</v>
      </c>
      <c r="C153" s="203" t="s">
        <v>858</v>
      </c>
      <c r="D153" s="103"/>
      <c r="E153" s="102" t="str">
        <f t="shared" si="12"/>
        <v>N</v>
      </c>
      <c r="F153" s="27"/>
      <c r="G153" s="27"/>
      <c r="H153" s="208"/>
      <c r="I153" s="210"/>
      <c r="J153" s="208"/>
      <c r="M153" s="75"/>
      <c r="N153" s="75"/>
      <c r="O153" s="75"/>
    </row>
    <row r="154" spans="1:15" s="28" customFormat="1" ht="18.649999999999999" customHeight="1" thickTop="1" thickBot="1">
      <c r="A154" s="203">
        <v>5.3</v>
      </c>
      <c r="B154" s="203" t="s">
        <v>306</v>
      </c>
      <c r="C154" s="203" t="s">
        <v>858</v>
      </c>
      <c r="D154" s="103"/>
      <c r="E154" s="102" t="str">
        <f t="shared" si="12"/>
        <v>N</v>
      </c>
      <c r="F154" s="27"/>
      <c r="G154" s="27"/>
      <c r="H154" s="208"/>
      <c r="I154" s="210"/>
      <c r="J154" s="208"/>
      <c r="M154" s="75"/>
      <c r="N154" s="75"/>
      <c r="O154" s="75"/>
    </row>
    <row r="155" spans="1:15" s="28" customFormat="1" ht="18.649999999999999" customHeight="1" thickTop="1" thickBot="1">
      <c r="A155" s="203">
        <v>5.4</v>
      </c>
      <c r="B155" s="203" t="s">
        <v>307</v>
      </c>
      <c r="C155" s="203" t="s">
        <v>858</v>
      </c>
      <c r="D155" s="103"/>
      <c r="E155" s="102" t="str">
        <f t="shared" si="12"/>
        <v>N</v>
      </c>
      <c r="F155" s="27"/>
      <c r="G155" s="27"/>
      <c r="H155" s="208"/>
      <c r="I155" s="210"/>
      <c r="J155" s="208"/>
      <c r="M155" s="75"/>
      <c r="N155" s="75"/>
      <c r="O155" s="75"/>
    </row>
    <row r="156" spans="1:15" s="28" customFormat="1" ht="18.649999999999999" customHeight="1" thickTop="1" thickBot="1">
      <c r="A156" s="198">
        <v>6</v>
      </c>
      <c r="B156" s="198" t="s">
        <v>391</v>
      </c>
      <c r="C156" s="198"/>
      <c r="D156" s="25"/>
      <c r="E156" s="205"/>
      <c r="F156" s="27"/>
      <c r="G156" s="27"/>
      <c r="H156" s="208"/>
      <c r="I156" s="210"/>
      <c r="J156" s="208"/>
      <c r="M156" s="75"/>
      <c r="N156" s="75"/>
      <c r="O156" s="75"/>
    </row>
    <row r="157" spans="1:15" s="28" customFormat="1" ht="117" thickTop="1" thickBot="1">
      <c r="A157" s="203">
        <v>6.1</v>
      </c>
      <c r="B157" s="203" t="s">
        <v>392</v>
      </c>
      <c r="C157" s="203" t="s">
        <v>858</v>
      </c>
      <c r="D157" s="103"/>
      <c r="E157" s="102" t="str">
        <f t="shared" ref="E157:E161" si="13">IF(AND(EXACT(C157,"Mandatory"),OR(EXACT(D157,"N"))),"Y","N")</f>
        <v>N</v>
      </c>
      <c r="F157" s="27" t="s">
        <v>343</v>
      </c>
      <c r="G157" s="27" t="s">
        <v>343</v>
      </c>
      <c r="H157" s="208"/>
      <c r="I157" s="210"/>
      <c r="J157" s="208"/>
      <c r="M157" s="75"/>
      <c r="N157" s="75"/>
      <c r="O157" s="75"/>
    </row>
    <row r="158" spans="1:15" s="28" customFormat="1" ht="66.75" customHeight="1" thickTop="1" thickBot="1">
      <c r="A158" s="203">
        <v>6.2</v>
      </c>
      <c r="B158" s="203" t="s">
        <v>393</v>
      </c>
      <c r="C158" s="203" t="s">
        <v>858</v>
      </c>
      <c r="D158" s="103"/>
      <c r="E158" s="102" t="str">
        <f t="shared" si="13"/>
        <v>N</v>
      </c>
      <c r="F158" s="27"/>
      <c r="G158" s="27"/>
      <c r="H158" s="208"/>
      <c r="I158" s="210"/>
      <c r="J158" s="208"/>
      <c r="M158" s="75"/>
      <c r="N158" s="75"/>
      <c r="O158" s="75"/>
    </row>
    <row r="159" spans="1:15" s="28" customFormat="1" ht="30" thickTop="1" thickBot="1">
      <c r="A159" s="203" t="s">
        <v>52</v>
      </c>
      <c r="B159" s="203" t="s">
        <v>308</v>
      </c>
      <c r="C159" s="203" t="s">
        <v>858</v>
      </c>
      <c r="D159" s="103"/>
      <c r="E159" s="102" t="str">
        <f t="shared" si="13"/>
        <v>N</v>
      </c>
      <c r="F159" s="27"/>
      <c r="G159" s="27"/>
      <c r="H159" s="208"/>
      <c r="I159" s="210"/>
      <c r="J159" s="208"/>
      <c r="M159" s="75"/>
      <c r="N159" s="75"/>
      <c r="O159" s="75"/>
    </row>
    <row r="160" spans="1:15" s="28" customFormat="1" ht="44.5" thickTop="1" thickBot="1">
      <c r="A160" s="203">
        <v>6.3</v>
      </c>
      <c r="B160" s="203" t="s">
        <v>309</v>
      </c>
      <c r="C160" s="203" t="s">
        <v>858</v>
      </c>
      <c r="D160" s="103"/>
      <c r="E160" s="102" t="str">
        <f t="shared" si="13"/>
        <v>N</v>
      </c>
      <c r="F160" s="27"/>
      <c r="G160" s="27"/>
      <c r="H160" s="208"/>
      <c r="I160" s="210"/>
      <c r="J160" s="208"/>
      <c r="M160" s="75"/>
      <c r="N160" s="75"/>
      <c r="O160" s="75"/>
    </row>
    <row r="161" spans="1:15" s="28" customFormat="1" ht="30" thickTop="1" thickBot="1">
      <c r="A161" s="203">
        <v>6.4</v>
      </c>
      <c r="B161" s="203" t="s">
        <v>310</v>
      </c>
      <c r="C161" s="203" t="s">
        <v>858</v>
      </c>
      <c r="D161" s="103"/>
      <c r="E161" s="102" t="str">
        <f t="shared" si="13"/>
        <v>N</v>
      </c>
      <c r="F161" s="27"/>
      <c r="G161" s="27"/>
      <c r="H161" s="208"/>
      <c r="I161" s="210"/>
      <c r="J161" s="208"/>
      <c r="M161" s="75"/>
      <c r="N161" s="75"/>
      <c r="O161" s="75"/>
    </row>
    <row r="162" spans="1:15" s="28" customFormat="1" ht="15.5" thickTop="1" thickBot="1">
      <c r="A162" s="198">
        <v>7</v>
      </c>
      <c r="B162" s="198" t="s">
        <v>394</v>
      </c>
      <c r="C162" s="198"/>
      <c r="D162" s="25"/>
      <c r="E162" s="205"/>
      <c r="F162" s="27"/>
      <c r="G162" s="27"/>
      <c r="H162" s="208"/>
      <c r="I162" s="210"/>
      <c r="J162" s="208"/>
      <c r="M162" s="75"/>
      <c r="N162" s="75"/>
      <c r="O162" s="75"/>
    </row>
    <row r="163" spans="1:15" s="28" customFormat="1" ht="44.5" thickTop="1" thickBot="1">
      <c r="A163" s="203">
        <v>7.1</v>
      </c>
      <c r="B163" s="203" t="s">
        <v>357</v>
      </c>
      <c r="C163" s="203" t="s">
        <v>858</v>
      </c>
      <c r="D163" s="103"/>
      <c r="E163" s="102" t="str">
        <f t="shared" ref="E163:E169" si="14">IF(AND(EXACT(C163,"Mandatory"),OR(EXACT(D163,"N"))),"Y","N")</f>
        <v>N</v>
      </c>
      <c r="F163" s="27"/>
      <c r="G163" s="27"/>
      <c r="H163" s="208"/>
      <c r="I163" s="210"/>
      <c r="J163" s="208"/>
      <c r="M163" s="75"/>
      <c r="N163" s="75"/>
      <c r="O163" s="75"/>
    </row>
    <row r="164" spans="1:15" s="28" customFormat="1" ht="30" thickTop="1" thickBot="1">
      <c r="A164" s="203">
        <v>7.2</v>
      </c>
      <c r="B164" s="203" t="s">
        <v>311</v>
      </c>
      <c r="C164" s="203" t="s">
        <v>858</v>
      </c>
      <c r="D164" s="103"/>
      <c r="E164" s="102" t="str">
        <f t="shared" si="14"/>
        <v>N</v>
      </c>
      <c r="F164" s="27"/>
      <c r="G164" s="27"/>
      <c r="H164" s="208"/>
      <c r="I164" s="210"/>
      <c r="J164" s="208"/>
      <c r="M164" s="75"/>
      <c r="N164" s="75"/>
      <c r="O164" s="75"/>
    </row>
    <row r="165" spans="1:15" s="28" customFormat="1" ht="30" thickTop="1" thickBot="1">
      <c r="A165" s="203">
        <v>7.3</v>
      </c>
      <c r="B165" s="203" t="s">
        <v>312</v>
      </c>
      <c r="C165" s="203" t="s">
        <v>858</v>
      </c>
      <c r="D165" s="103"/>
      <c r="E165" s="102" t="str">
        <f t="shared" si="14"/>
        <v>N</v>
      </c>
      <c r="F165" s="27"/>
      <c r="G165" s="27"/>
      <c r="H165" s="208"/>
      <c r="I165" s="210"/>
      <c r="J165" s="208"/>
      <c r="M165" s="75"/>
      <c r="N165" s="75"/>
      <c r="O165" s="75"/>
    </row>
    <row r="166" spans="1:15" s="28" customFormat="1" ht="23.15" customHeight="1" thickTop="1" thickBot="1">
      <c r="A166" s="203">
        <v>7.4</v>
      </c>
      <c r="B166" s="203" t="s">
        <v>313</v>
      </c>
      <c r="C166" s="203" t="s">
        <v>858</v>
      </c>
      <c r="D166" s="103"/>
      <c r="E166" s="102" t="str">
        <f t="shared" si="14"/>
        <v>N</v>
      </c>
      <c r="F166" s="27"/>
      <c r="G166" s="27"/>
      <c r="H166" s="208"/>
      <c r="I166" s="210"/>
      <c r="J166" s="208"/>
      <c r="M166" s="75"/>
      <c r="N166" s="75"/>
      <c r="O166" s="75"/>
    </row>
    <row r="167" spans="1:15" s="28" customFormat="1" ht="15.5" thickTop="1" thickBot="1">
      <c r="A167" s="203">
        <v>7.5</v>
      </c>
      <c r="B167" s="203" t="s">
        <v>314</v>
      </c>
      <c r="C167" s="203" t="s">
        <v>858</v>
      </c>
      <c r="D167" s="103"/>
      <c r="E167" s="102" t="str">
        <f t="shared" si="14"/>
        <v>N</v>
      </c>
      <c r="F167" s="27"/>
      <c r="G167" s="27"/>
      <c r="H167" s="208"/>
      <c r="I167" s="210"/>
      <c r="J167" s="208"/>
      <c r="M167" s="75"/>
      <c r="N167" s="75"/>
      <c r="O167" s="75"/>
    </row>
    <row r="168" spans="1:15" s="28" customFormat="1" ht="15.5" thickTop="1" thickBot="1">
      <c r="A168" s="203">
        <v>7.6</v>
      </c>
      <c r="B168" s="203" t="s">
        <v>315</v>
      </c>
      <c r="C168" s="203" t="s">
        <v>858</v>
      </c>
      <c r="D168" s="103"/>
      <c r="E168" s="102" t="str">
        <f t="shared" si="14"/>
        <v>N</v>
      </c>
      <c r="F168" s="27"/>
      <c r="G168" s="27"/>
      <c r="H168" s="208"/>
      <c r="I168" s="210"/>
      <c r="J168" s="208"/>
      <c r="M168" s="75"/>
      <c r="N168" s="75"/>
      <c r="O168" s="75"/>
    </row>
    <row r="169" spans="1:15" s="28" customFormat="1" ht="15.5" thickTop="1" thickBot="1">
      <c r="A169" s="203">
        <v>7.7</v>
      </c>
      <c r="B169" s="203" t="s">
        <v>316</v>
      </c>
      <c r="C169" s="203" t="s">
        <v>858</v>
      </c>
      <c r="D169" s="103"/>
      <c r="E169" s="102" t="str">
        <f t="shared" si="14"/>
        <v>N</v>
      </c>
      <c r="F169" s="27"/>
      <c r="G169" s="27"/>
      <c r="H169" s="208"/>
      <c r="I169" s="210"/>
      <c r="J169" s="208"/>
      <c r="M169" s="75"/>
      <c r="N169" s="75"/>
      <c r="O169" s="75"/>
    </row>
    <row r="170" spans="1:15" s="28" customFormat="1" ht="15.5" thickTop="1" thickBot="1">
      <c r="A170" s="204">
        <v>8</v>
      </c>
      <c r="B170" s="198" t="s">
        <v>395</v>
      </c>
      <c r="C170" s="198"/>
      <c r="D170" s="25"/>
      <c r="E170" s="205"/>
      <c r="F170" s="27"/>
      <c r="G170" s="27"/>
      <c r="H170" s="208"/>
      <c r="I170" s="210"/>
      <c r="J170" s="208"/>
      <c r="M170" s="75"/>
      <c r="N170" s="75"/>
      <c r="O170" s="75"/>
    </row>
    <row r="171" spans="1:15" s="28" customFormat="1" ht="30" thickTop="1" thickBot="1">
      <c r="A171" s="203">
        <v>8.1</v>
      </c>
      <c r="B171" s="203" t="s">
        <v>358</v>
      </c>
      <c r="C171" s="203" t="s">
        <v>858</v>
      </c>
      <c r="D171" s="103"/>
      <c r="E171" s="102" t="str">
        <f t="shared" ref="E171:E179" si="15">IF(AND(EXACT(C171,"Mandatory"),OR(EXACT(D171,"N"))),"Y","N")</f>
        <v>N</v>
      </c>
      <c r="F171" s="27"/>
      <c r="G171" s="27"/>
      <c r="H171" s="208"/>
      <c r="I171" s="210"/>
      <c r="J171" s="208"/>
      <c r="M171" s="75"/>
      <c r="N171" s="75"/>
      <c r="O171" s="75"/>
    </row>
    <row r="172" spans="1:15" s="28" customFormat="1" ht="59" thickTop="1" thickBot="1">
      <c r="A172" s="203">
        <v>8.1999999999999993</v>
      </c>
      <c r="B172" s="203" t="s">
        <v>317</v>
      </c>
      <c r="C172" s="203" t="s">
        <v>858</v>
      </c>
      <c r="D172" s="103"/>
      <c r="E172" s="102" t="str">
        <f t="shared" si="15"/>
        <v>N</v>
      </c>
      <c r="F172" s="27"/>
      <c r="G172" s="27"/>
      <c r="H172" s="208"/>
      <c r="I172" s="210"/>
      <c r="J172" s="208"/>
      <c r="M172" s="75"/>
      <c r="N172" s="75"/>
      <c r="O172" s="75"/>
    </row>
    <row r="173" spans="1:15" s="28" customFormat="1" ht="15.5" thickTop="1" thickBot="1">
      <c r="A173" s="203">
        <v>8.3000000000000007</v>
      </c>
      <c r="B173" s="203" t="s">
        <v>318</v>
      </c>
      <c r="C173" s="203" t="s">
        <v>858</v>
      </c>
      <c r="D173" s="103"/>
      <c r="E173" s="102" t="str">
        <f t="shared" si="15"/>
        <v>N</v>
      </c>
      <c r="F173" s="27"/>
      <c r="G173" s="27"/>
      <c r="H173" s="208"/>
      <c r="I173" s="210"/>
      <c r="J173" s="208"/>
      <c r="M173" s="75"/>
      <c r="N173" s="75"/>
      <c r="O173" s="75"/>
    </row>
    <row r="174" spans="1:15" s="28" customFormat="1" ht="15.5" thickTop="1" thickBot="1">
      <c r="A174" s="203" t="s">
        <v>53</v>
      </c>
      <c r="B174" s="203" t="s">
        <v>319</v>
      </c>
      <c r="C174" s="203" t="s">
        <v>858</v>
      </c>
      <c r="D174" s="103"/>
      <c r="E174" s="102" t="str">
        <f t="shared" si="15"/>
        <v>N</v>
      </c>
      <c r="F174" s="27"/>
      <c r="G174" s="27"/>
      <c r="H174" s="208"/>
      <c r="I174" s="210"/>
      <c r="J174" s="208"/>
      <c r="M174" s="75"/>
      <c r="N174" s="75"/>
      <c r="O174" s="75"/>
    </row>
    <row r="175" spans="1:15" s="28" customFormat="1" ht="15.5" thickTop="1" thickBot="1">
      <c r="A175" s="203" t="s">
        <v>54</v>
      </c>
      <c r="B175" s="203" t="s">
        <v>1039</v>
      </c>
      <c r="C175" s="203" t="s">
        <v>858</v>
      </c>
      <c r="D175" s="103"/>
      <c r="E175" s="102" t="str">
        <f t="shared" si="15"/>
        <v>N</v>
      </c>
      <c r="F175" s="27"/>
      <c r="G175" s="27"/>
      <c r="H175" s="208"/>
      <c r="I175" s="210"/>
      <c r="J175" s="208"/>
      <c r="M175" s="75"/>
      <c r="N175" s="75"/>
      <c r="O175" s="75"/>
    </row>
    <row r="176" spans="1:15" s="28" customFormat="1" ht="15.5" thickTop="1" thickBot="1">
      <c r="A176" s="203" t="s">
        <v>55</v>
      </c>
      <c r="B176" s="203" t="s">
        <v>320</v>
      </c>
      <c r="C176" s="203" t="s">
        <v>858</v>
      </c>
      <c r="D176" s="103"/>
      <c r="E176" s="102" t="str">
        <f t="shared" si="15"/>
        <v>N</v>
      </c>
      <c r="F176" s="27"/>
      <c r="G176" s="27"/>
      <c r="H176" s="208"/>
      <c r="I176" s="210"/>
      <c r="J176" s="208"/>
      <c r="M176" s="75"/>
      <c r="N176" s="75"/>
      <c r="O176" s="75"/>
    </row>
    <row r="177" spans="1:15" s="28" customFormat="1" ht="30" thickTop="1" thickBot="1">
      <c r="A177" s="203">
        <v>9</v>
      </c>
      <c r="B177" s="203" t="s">
        <v>321</v>
      </c>
      <c r="C177" s="203" t="s">
        <v>858</v>
      </c>
      <c r="D177" s="103"/>
      <c r="E177" s="102" t="str">
        <f t="shared" si="15"/>
        <v>N</v>
      </c>
      <c r="F177" s="27"/>
      <c r="G177" s="27"/>
      <c r="H177" s="208"/>
      <c r="I177" s="210"/>
      <c r="J177" s="208"/>
      <c r="M177" s="75"/>
      <c r="N177" s="75"/>
      <c r="O177" s="75"/>
    </row>
    <row r="178" spans="1:15" s="28" customFormat="1" ht="44.5" thickTop="1" thickBot="1">
      <c r="A178" s="203">
        <v>10</v>
      </c>
      <c r="B178" s="203" t="s">
        <v>1042</v>
      </c>
      <c r="C178" s="203" t="s">
        <v>858</v>
      </c>
      <c r="D178" s="103"/>
      <c r="E178" s="102" t="str">
        <f t="shared" si="15"/>
        <v>N</v>
      </c>
      <c r="F178" s="27"/>
      <c r="G178" s="27"/>
      <c r="H178" s="208"/>
      <c r="I178" s="210"/>
      <c r="J178" s="208"/>
      <c r="M178" s="75"/>
      <c r="N178" s="75"/>
      <c r="O178" s="75"/>
    </row>
    <row r="179" spans="1:15" s="28" customFormat="1" ht="15.5" thickTop="1" thickBot="1">
      <c r="A179" s="203">
        <v>11</v>
      </c>
      <c r="B179" s="203" t="s">
        <v>1043</v>
      </c>
      <c r="C179" s="203" t="s">
        <v>858</v>
      </c>
      <c r="D179" s="103"/>
      <c r="E179" s="102" t="str">
        <f t="shared" si="15"/>
        <v>N</v>
      </c>
      <c r="F179" s="27"/>
      <c r="G179" s="27"/>
      <c r="H179" s="208"/>
      <c r="I179" s="210"/>
      <c r="J179" s="208"/>
      <c r="M179" s="75"/>
      <c r="N179" s="75"/>
      <c r="O179" s="75"/>
    </row>
    <row r="180" spans="1:15" s="28" customFormat="1" ht="59" thickTop="1" thickBot="1">
      <c r="A180" s="198">
        <v>12</v>
      </c>
      <c r="B180" s="198" t="s">
        <v>396</v>
      </c>
      <c r="C180" s="198"/>
      <c r="D180" s="25"/>
      <c r="E180" s="205"/>
      <c r="F180" s="27"/>
      <c r="G180" s="27"/>
      <c r="H180" s="208"/>
      <c r="I180" s="210"/>
      <c r="J180" s="208"/>
      <c r="M180" s="75"/>
      <c r="N180" s="75"/>
      <c r="O180" s="75"/>
    </row>
    <row r="181" spans="1:15" s="28" customFormat="1" ht="15.5" thickTop="1" thickBot="1">
      <c r="A181" s="203">
        <v>12.1</v>
      </c>
      <c r="B181" s="203" t="s">
        <v>322</v>
      </c>
      <c r="C181" s="153" t="str">
        <f>IF(OR(EXACT('Step 1 - App.A_Program Info.'!$D$17, "Yes"),EXACT('Step 1 - App.A_Program Info.'!$D$18,"Yes")), "Mandatory", "Optional")</f>
        <v>Optional</v>
      </c>
      <c r="D181" s="103"/>
      <c r="E181" s="102" t="str">
        <f t="shared" ref="E181:E188" si="16">IF(AND(EXACT(C181,"Mandatory"),OR(EXACT(D181,"N"))),"Y","N")</f>
        <v>N</v>
      </c>
      <c r="F181" s="27"/>
      <c r="G181" s="27"/>
      <c r="H181" s="208"/>
      <c r="I181" s="210"/>
      <c r="J181" s="208"/>
      <c r="M181" s="75"/>
      <c r="N181" s="75"/>
      <c r="O181" s="75"/>
    </row>
    <row r="182" spans="1:15" s="28" customFormat="1" ht="44.5" thickTop="1" thickBot="1">
      <c r="A182" s="203">
        <v>12.2</v>
      </c>
      <c r="B182" s="203" t="s">
        <v>1046</v>
      </c>
      <c r="C182" s="153" t="str">
        <f>IF(OR(EXACT('Step 1 - App.A_Program Info.'!$D$17, "Yes"),EXACT('Step 1 - App.A_Program Info.'!$D$18,"Yes")), "Mandatory", "Optional")</f>
        <v>Optional</v>
      </c>
      <c r="D182" s="103"/>
      <c r="E182" s="102" t="str">
        <f t="shared" si="16"/>
        <v>N</v>
      </c>
      <c r="F182" s="27"/>
      <c r="G182" s="27"/>
      <c r="H182" s="208"/>
      <c r="I182" s="210"/>
      <c r="J182" s="208"/>
      <c r="M182" s="75"/>
      <c r="N182" s="75"/>
      <c r="O182" s="75"/>
    </row>
    <row r="183" spans="1:15" s="28" customFormat="1" ht="59" thickTop="1" thickBot="1">
      <c r="A183" s="203">
        <v>12.3</v>
      </c>
      <c r="B183" s="203" t="s">
        <v>1048</v>
      </c>
      <c r="C183" s="153" t="str">
        <f>IF(OR(EXACT('Step 1 - App.A_Program Info.'!$D$17, "Yes"),EXACT('Step 1 - App.A_Program Info.'!$D$18,"Yes")), "Mandatory", "Optional")</f>
        <v>Optional</v>
      </c>
      <c r="D183" s="103"/>
      <c r="E183" s="102" t="str">
        <f t="shared" si="16"/>
        <v>N</v>
      </c>
      <c r="F183" s="27"/>
      <c r="G183" s="27"/>
      <c r="H183" s="208"/>
      <c r="I183" s="210"/>
      <c r="J183" s="208"/>
      <c r="M183" s="75"/>
      <c r="N183" s="75"/>
      <c r="O183" s="75"/>
    </row>
    <row r="184" spans="1:15" s="28" customFormat="1" ht="39" customHeight="1" thickTop="1" thickBot="1">
      <c r="A184" s="203">
        <v>12.4</v>
      </c>
      <c r="B184" s="203" t="s">
        <v>1050</v>
      </c>
      <c r="C184" s="153" t="str">
        <f>IF(OR(EXACT('Step 1 - App.A_Program Info.'!$D$17, "Yes"),EXACT('Step 1 - App.A_Program Info.'!$D$18,"Yes")), "Mandatory", "Optional")</f>
        <v>Optional</v>
      </c>
      <c r="D184" s="103"/>
      <c r="E184" s="102" t="str">
        <f t="shared" si="16"/>
        <v>N</v>
      </c>
      <c r="F184" s="27"/>
      <c r="G184" s="27"/>
      <c r="H184" s="208"/>
      <c r="I184" s="210"/>
      <c r="J184" s="208"/>
      <c r="M184" s="75"/>
      <c r="N184" s="75"/>
      <c r="O184" s="75"/>
    </row>
    <row r="185" spans="1:15" ht="35.15" customHeight="1" thickTop="1" thickBot="1">
      <c r="A185" s="153">
        <v>12.5</v>
      </c>
      <c r="B185" s="153" t="s">
        <v>1197</v>
      </c>
      <c r="C185" s="153" t="str">
        <f>IF(OR(EXACT('Step 1 - App.A_Program Info.'!$D$17, "Yes"),EXACT('Step 1 - App.A_Program Info.'!$D$18,"Yes")), "Mandatory", "Optional")</f>
        <v>Optional</v>
      </c>
      <c r="D185" s="103"/>
      <c r="E185" s="102" t="str">
        <f t="shared" si="16"/>
        <v>N</v>
      </c>
      <c r="F185" s="103" t="s">
        <v>1179</v>
      </c>
      <c r="G185" s="103" t="s">
        <v>343</v>
      </c>
      <c r="H185" s="102"/>
      <c r="I185" s="29"/>
      <c r="J185" s="102"/>
    </row>
    <row r="186" spans="1:15" s="28" customFormat="1" ht="39" customHeight="1" thickTop="1" thickBot="1">
      <c r="A186" s="203">
        <v>12.6</v>
      </c>
      <c r="B186" s="203" t="s">
        <v>323</v>
      </c>
      <c r="C186" s="153" t="str">
        <f>IF(OR(EXACT('Step 1 - App.A_Program Info.'!$D$17, "Yes"),EXACT('Step 1 - App.A_Program Info.'!$D$18,"Yes")), "Mandatory", "Optional")</f>
        <v>Optional</v>
      </c>
      <c r="D186" s="103"/>
      <c r="E186" s="102" t="str">
        <f t="shared" si="16"/>
        <v>N</v>
      </c>
      <c r="F186" s="27"/>
      <c r="G186" s="27"/>
      <c r="H186" s="208"/>
      <c r="I186" s="210"/>
      <c r="J186" s="208"/>
      <c r="M186" s="75"/>
      <c r="N186" s="75"/>
      <c r="O186" s="75"/>
    </row>
    <row r="187" spans="1:15" s="28" customFormat="1" ht="41.15" customHeight="1" thickTop="1" thickBot="1">
      <c r="A187" s="203">
        <v>12.7</v>
      </c>
      <c r="B187" s="203" t="s">
        <v>324</v>
      </c>
      <c r="C187" s="153" t="str">
        <f>IF(OR(EXACT('Step 1 - App.A_Program Info.'!$D$17, "Yes"),EXACT('Step 1 - App.A_Program Info.'!$D$18,"Yes")), "Mandatory", "Optional")</f>
        <v>Optional</v>
      </c>
      <c r="D187" s="103"/>
      <c r="E187" s="102" t="str">
        <f t="shared" si="16"/>
        <v>N</v>
      </c>
      <c r="F187" s="27"/>
      <c r="G187" s="27"/>
      <c r="H187" s="208"/>
      <c r="I187" s="210"/>
      <c r="J187" s="208"/>
      <c r="M187" s="75"/>
      <c r="N187" s="75"/>
      <c r="O187" s="75"/>
    </row>
    <row r="188" spans="1:15" s="28" customFormat="1" ht="57" customHeight="1" thickTop="1" thickBot="1">
      <c r="A188" s="203">
        <v>12.8</v>
      </c>
      <c r="B188" s="203" t="s">
        <v>325</v>
      </c>
      <c r="C188" s="153" t="str">
        <f>IF(OR(EXACT('Step 1 - App.A_Program Info.'!$D$17, "Yes"),EXACT('Step 1 - App.A_Program Info.'!$D$18,"Yes")), "Mandatory", "Optional")</f>
        <v>Optional</v>
      </c>
      <c r="D188" s="103"/>
      <c r="E188" s="102" t="str">
        <f t="shared" si="16"/>
        <v>N</v>
      </c>
      <c r="F188" s="27"/>
      <c r="G188" s="27"/>
      <c r="H188" s="208"/>
      <c r="I188" s="210"/>
      <c r="J188" s="208"/>
      <c r="M188" s="75"/>
      <c r="N188" s="75"/>
      <c r="O188" s="75"/>
    </row>
    <row r="189" spans="1:15" s="28" customFormat="1" ht="15.5" thickTop="1" thickBot="1">
      <c r="A189" s="204">
        <v>13</v>
      </c>
      <c r="B189" s="198" t="s">
        <v>1052</v>
      </c>
      <c r="C189" s="198"/>
      <c r="D189" s="25"/>
      <c r="E189" s="205"/>
      <c r="F189" s="27"/>
      <c r="G189" s="27"/>
      <c r="H189" s="208"/>
      <c r="I189" s="210"/>
      <c r="J189" s="208"/>
      <c r="M189" s="75"/>
      <c r="N189" s="75"/>
      <c r="O189" s="75"/>
    </row>
    <row r="190" spans="1:15" s="28" customFormat="1" ht="30" thickTop="1" thickBot="1">
      <c r="A190" s="203">
        <v>13.1</v>
      </c>
      <c r="B190" s="203" t="s">
        <v>326</v>
      </c>
      <c r="C190" s="153" t="str">
        <f>IF(EXACT('Step 1 - App.A_Program Info.'!$D$29, "Yes"), "Mandatory", "Optional")</f>
        <v>Optional</v>
      </c>
      <c r="D190" s="103"/>
      <c r="E190" s="102" t="str">
        <f t="shared" ref="E190:E193" si="17">IF(AND(EXACT(C190,"Mandatory"),OR(EXACT(D190,"N"))),"Y","N")</f>
        <v>N</v>
      </c>
      <c r="F190" s="27"/>
      <c r="G190" s="27"/>
      <c r="H190" s="208"/>
      <c r="I190" s="210"/>
      <c r="J190" s="208"/>
      <c r="M190" s="75"/>
      <c r="N190" s="75"/>
      <c r="O190" s="75"/>
    </row>
    <row r="191" spans="1:15" s="28" customFormat="1" ht="44.5" thickTop="1" thickBot="1">
      <c r="A191" s="203">
        <v>13.2</v>
      </c>
      <c r="B191" s="203" t="s">
        <v>327</v>
      </c>
      <c r="C191" s="153" t="str">
        <f>IF(EXACT('Step 1 - App.A_Program Info.'!$D$29, "Yes"), "Mandatory", "Optional")</f>
        <v>Optional</v>
      </c>
      <c r="D191" s="103"/>
      <c r="E191" s="102" t="str">
        <f t="shared" si="17"/>
        <v>N</v>
      </c>
      <c r="F191" s="27"/>
      <c r="G191" s="27"/>
      <c r="H191" s="208"/>
      <c r="I191" s="210"/>
      <c r="J191" s="208"/>
      <c r="M191" s="75"/>
      <c r="N191" s="75"/>
      <c r="O191" s="75"/>
    </row>
    <row r="192" spans="1:15" s="28" customFormat="1" ht="30" thickTop="1" thickBot="1">
      <c r="A192" s="203">
        <v>13.3</v>
      </c>
      <c r="B192" s="203" t="s">
        <v>328</v>
      </c>
      <c r="C192" s="153" t="str">
        <f>IF(EXACT('Step 1 - App.A_Program Info.'!$D$29, "Yes"), "Mandatory", "Optional")</f>
        <v>Optional</v>
      </c>
      <c r="D192" s="103"/>
      <c r="E192" s="102" t="str">
        <f t="shared" si="17"/>
        <v>N</v>
      </c>
      <c r="F192" s="27"/>
      <c r="G192" s="27"/>
      <c r="H192" s="208"/>
      <c r="I192" s="210"/>
      <c r="J192" s="208"/>
      <c r="M192" s="75"/>
      <c r="N192" s="75"/>
      <c r="O192" s="75"/>
    </row>
    <row r="193" spans="1:15" s="28" customFormat="1" ht="30" thickTop="1" thickBot="1">
      <c r="A193" s="203">
        <v>13.4</v>
      </c>
      <c r="B193" s="203" t="s">
        <v>329</v>
      </c>
      <c r="C193" s="153" t="str">
        <f>IF(EXACT('Step 1 - App.A_Program Info.'!$D$29, "Yes"), "Mandatory", "Optional")</f>
        <v>Optional</v>
      </c>
      <c r="D193" s="103"/>
      <c r="E193" s="102" t="str">
        <f t="shared" si="17"/>
        <v>N</v>
      </c>
      <c r="F193" s="27"/>
      <c r="G193" s="27"/>
      <c r="H193" s="208"/>
      <c r="I193" s="210"/>
      <c r="J193" s="208"/>
      <c r="M193" s="75"/>
      <c r="N193" s="75"/>
      <c r="O193" s="75"/>
    </row>
    <row r="194" spans="1:15" s="28" customFormat="1" ht="15.5" thickTop="1" thickBot="1">
      <c r="A194" s="204">
        <v>14</v>
      </c>
      <c r="B194" s="198" t="s">
        <v>397</v>
      </c>
      <c r="C194" s="198"/>
      <c r="D194" s="25"/>
      <c r="E194" s="205"/>
      <c r="F194" s="27"/>
      <c r="G194" s="27"/>
      <c r="H194" s="208"/>
      <c r="I194" s="210"/>
      <c r="J194" s="208"/>
      <c r="M194" s="75"/>
      <c r="N194" s="75"/>
      <c r="O194" s="75"/>
    </row>
    <row r="195" spans="1:15" s="28" customFormat="1" ht="59" thickTop="1" thickBot="1">
      <c r="A195" s="203">
        <v>14.1</v>
      </c>
      <c r="B195" s="203" t="s">
        <v>399</v>
      </c>
      <c r="C195" s="203" t="s">
        <v>858</v>
      </c>
      <c r="D195" s="103"/>
      <c r="E195" s="102" t="str">
        <f t="shared" ref="E195:E206" si="18">IF(AND(EXACT(C195,"Mandatory"),OR(EXACT(D195,"N"))),"Y","N")</f>
        <v>N</v>
      </c>
      <c r="F195" s="27"/>
      <c r="G195" s="27"/>
      <c r="H195" s="208"/>
      <c r="I195" s="210"/>
      <c r="J195" s="208"/>
      <c r="M195" s="75"/>
      <c r="N195" s="75"/>
      <c r="O195" s="75"/>
    </row>
    <row r="196" spans="1:15" ht="44.5" thickTop="1" thickBot="1">
      <c r="A196" s="153">
        <v>14.2</v>
      </c>
      <c r="B196" s="153" t="s">
        <v>1198</v>
      </c>
      <c r="C196" s="153" t="s">
        <v>858</v>
      </c>
      <c r="D196" s="103"/>
      <c r="E196" s="102" t="str">
        <f t="shared" si="18"/>
        <v>N</v>
      </c>
      <c r="F196" s="103"/>
      <c r="G196" s="103"/>
      <c r="H196" s="102"/>
      <c r="I196" s="29"/>
      <c r="J196" s="102"/>
    </row>
    <row r="197" spans="1:15" s="28" customFormat="1" ht="44.5" thickTop="1" thickBot="1">
      <c r="A197" s="203">
        <v>14.3</v>
      </c>
      <c r="B197" s="203" t="s">
        <v>330</v>
      </c>
      <c r="C197" s="203" t="s">
        <v>858</v>
      </c>
      <c r="D197" s="103"/>
      <c r="E197" s="102" t="str">
        <f t="shared" si="18"/>
        <v>N</v>
      </c>
      <c r="F197" s="27"/>
      <c r="G197" s="27"/>
      <c r="H197" s="208"/>
      <c r="I197" s="210"/>
      <c r="J197" s="208"/>
      <c r="M197" s="75"/>
      <c r="N197" s="75"/>
      <c r="O197" s="75"/>
    </row>
    <row r="198" spans="1:15" s="28" customFormat="1" ht="30" thickTop="1" thickBot="1">
      <c r="A198" s="203">
        <v>14.4</v>
      </c>
      <c r="B198" s="203" t="s">
        <v>331</v>
      </c>
      <c r="C198" s="203" t="s">
        <v>858</v>
      </c>
      <c r="D198" s="103"/>
      <c r="E198" s="102" t="str">
        <f t="shared" si="18"/>
        <v>N</v>
      </c>
      <c r="F198" s="27"/>
      <c r="G198" s="27"/>
      <c r="H198" s="208"/>
      <c r="I198" s="210"/>
      <c r="J198" s="208"/>
      <c r="M198" s="75"/>
      <c r="N198" s="75"/>
      <c r="O198" s="75"/>
    </row>
    <row r="199" spans="1:15" s="28" customFormat="1" ht="52" customHeight="1" thickTop="1" thickBot="1">
      <c r="A199" s="203">
        <v>14.5</v>
      </c>
      <c r="B199" s="203" t="s">
        <v>332</v>
      </c>
      <c r="C199" s="203" t="s">
        <v>858</v>
      </c>
      <c r="D199" s="103"/>
      <c r="E199" s="102" t="str">
        <f t="shared" si="18"/>
        <v>N</v>
      </c>
      <c r="F199" s="27"/>
      <c r="G199" s="27"/>
      <c r="H199" s="208"/>
      <c r="I199" s="210"/>
      <c r="J199" s="208"/>
      <c r="M199" s="75"/>
      <c r="N199" s="75"/>
      <c r="O199" s="75"/>
    </row>
    <row r="200" spans="1:15" s="28" customFormat="1" ht="15.5" thickTop="1" thickBot="1">
      <c r="A200" s="204">
        <v>15</v>
      </c>
      <c r="B200" s="198" t="s">
        <v>1273</v>
      </c>
      <c r="C200" s="198"/>
      <c r="D200" s="25"/>
      <c r="E200" s="205"/>
      <c r="F200" s="27"/>
      <c r="G200" s="27"/>
      <c r="H200" s="208"/>
      <c r="I200" s="210"/>
      <c r="J200" s="208"/>
      <c r="M200" s="75"/>
      <c r="N200" s="75"/>
      <c r="O200" s="75"/>
    </row>
    <row r="201" spans="1:15" ht="15.5" thickTop="1" thickBot="1">
      <c r="A201" s="153">
        <v>15.1</v>
      </c>
      <c r="B201" s="153" t="s">
        <v>1275</v>
      </c>
      <c r="C201" s="153" t="str">
        <f>IF(EXACT('Step 1 - App.A_Program Info.'!$D$20, "Yes"), "Mandatory", "Optional")</f>
        <v>Optional</v>
      </c>
      <c r="D201" s="103"/>
      <c r="E201" s="102" t="str">
        <f t="shared" si="18"/>
        <v>N</v>
      </c>
      <c r="F201" s="103"/>
      <c r="G201" s="103"/>
      <c r="H201" s="102"/>
      <c r="I201" s="29"/>
      <c r="J201" s="102"/>
    </row>
    <row r="202" spans="1:15" ht="15.5" thickTop="1" thickBot="1">
      <c r="A202" s="153">
        <v>15.2</v>
      </c>
      <c r="B202" s="153" t="s">
        <v>1279</v>
      </c>
      <c r="C202" s="153" t="str">
        <f>IF(EXACT('Step 1 - App.A_Program Info.'!$D$20, "Yes"), "Mandatory", "Optional")</f>
        <v>Optional</v>
      </c>
      <c r="D202" s="103"/>
      <c r="E202" s="102" t="str">
        <f t="shared" si="18"/>
        <v>N</v>
      </c>
      <c r="F202" s="103"/>
      <c r="G202" s="103"/>
      <c r="H202" s="102"/>
      <c r="I202" s="29"/>
      <c r="J202" s="102"/>
    </row>
    <row r="203" spans="1:15" ht="15.5" thickTop="1" thickBot="1">
      <c r="A203" s="153">
        <v>15.3</v>
      </c>
      <c r="B203" s="153" t="s">
        <v>1276</v>
      </c>
      <c r="C203" s="153" t="str">
        <f>IF(EXACT('Step 1 - App.A_Program Info.'!$D$20, "Yes"), "Mandatory", "Optional")</f>
        <v>Optional</v>
      </c>
      <c r="D203" s="103"/>
      <c r="E203" s="102" t="str">
        <f t="shared" si="18"/>
        <v>N</v>
      </c>
      <c r="F203" s="103"/>
      <c r="G203" s="103"/>
      <c r="H203" s="102"/>
      <c r="I203" s="29"/>
      <c r="J203" s="102"/>
    </row>
    <row r="204" spans="1:15" ht="44.5" thickTop="1" thickBot="1">
      <c r="A204" s="153">
        <v>15.4</v>
      </c>
      <c r="B204" s="153" t="s">
        <v>1281</v>
      </c>
      <c r="C204" s="153" t="str">
        <f>IF(EXACT('Step 1 - App.A_Program Info.'!$D$20, "Yes"), "Mandatory", "Optional")</f>
        <v>Optional</v>
      </c>
      <c r="D204" s="103"/>
      <c r="E204" s="102" t="str">
        <f t="shared" si="18"/>
        <v>N</v>
      </c>
      <c r="F204" s="103"/>
      <c r="G204" s="103"/>
      <c r="H204" s="102"/>
      <c r="I204" s="29"/>
      <c r="J204" s="102"/>
    </row>
    <row r="205" spans="1:15" ht="44.5" thickTop="1" thickBot="1">
      <c r="A205" s="153">
        <v>15.5</v>
      </c>
      <c r="B205" s="153" t="s">
        <v>1282</v>
      </c>
      <c r="C205" s="153" t="str">
        <f>IF(EXACT('Step 1 - App.A_Program Info.'!$D$20, "Yes"), "Mandatory", "Optional")</f>
        <v>Optional</v>
      </c>
      <c r="D205" s="103"/>
      <c r="E205" s="102" t="str">
        <f t="shared" si="18"/>
        <v>N</v>
      </c>
      <c r="F205" s="103"/>
      <c r="G205" s="103"/>
      <c r="H205" s="102"/>
      <c r="I205" s="29"/>
      <c r="J205" s="102"/>
    </row>
    <row r="206" spans="1:15" ht="52.5" customHeight="1" thickTop="1" thickBot="1">
      <c r="A206" s="153">
        <v>15.6</v>
      </c>
      <c r="B206" s="153" t="s">
        <v>1286</v>
      </c>
      <c r="C206" s="153" t="str">
        <f>IF(EXACT('Step 1 - App.A_Program Info.'!$D$20, "Yes"), "Mandatory", "Optional")</f>
        <v>Optional</v>
      </c>
      <c r="D206" s="103"/>
      <c r="E206" s="102" t="str">
        <f t="shared" si="18"/>
        <v>N</v>
      </c>
      <c r="F206" s="103"/>
      <c r="G206" s="103"/>
      <c r="H206" s="102"/>
      <c r="I206" s="29"/>
      <c r="J206" s="102"/>
    </row>
    <row r="207" spans="1:15" ht="15" thickTop="1"/>
  </sheetData>
  <sheetProtection algorithmName="SHA-512" hashValue="ioAbGBnLZkjJ5CIF9S6brD6u6LLSjpMDuUefn9veBYQZ5gnB1LZm/uKduODA4I+rOegEUuT5+PeVWlxYec9sww==" saltValue="b4Zh3SaG23NfSuv6VhKJoQ==" spinCount="100000" sheet="1" formatCells="0" formatColumns="0" formatRows="0" insertColumns="0" insertRows="0" insertHyperlinks="0" deleteColumns="0" deleteRows="0" sort="0" autoFilter="0" pivotTables="0"/>
  <autoFilter ref="A10:J206" xr:uid="{00000000-0009-0000-0000-000002000000}"/>
  <mergeCells count="77">
    <mergeCell ref="H26:H27"/>
    <mergeCell ref="I26:I27"/>
    <mergeCell ref="J26:J27"/>
    <mergeCell ref="B26:B27"/>
    <mergeCell ref="E29:E30"/>
    <mergeCell ref="F29:F30"/>
    <mergeCell ref="B29:B30"/>
    <mergeCell ref="A26:A27"/>
    <mergeCell ref="C26:C27"/>
    <mergeCell ref="D26:D27"/>
    <mergeCell ref="E26:E27"/>
    <mergeCell ref="F26:F27"/>
    <mergeCell ref="A29:A30"/>
    <mergeCell ref="B31:B32"/>
    <mergeCell ref="C31:C32"/>
    <mergeCell ref="C29:C30"/>
    <mergeCell ref="D29:D30"/>
    <mergeCell ref="E31:E32"/>
    <mergeCell ref="F31:F32"/>
    <mergeCell ref="B33:B34"/>
    <mergeCell ref="C33:C34"/>
    <mergeCell ref="E33:E34"/>
    <mergeCell ref="F33:F34"/>
    <mergeCell ref="F35:F36"/>
    <mergeCell ref="A37:A38"/>
    <mergeCell ref="B37:B38"/>
    <mergeCell ref="C37:C38"/>
    <mergeCell ref="D37:D38"/>
    <mergeCell ref="E37:E38"/>
    <mergeCell ref="F37:F38"/>
    <mergeCell ref="A35:A36"/>
    <mergeCell ref="B35:B36"/>
    <mergeCell ref="C35:C36"/>
    <mergeCell ref="D35:D36"/>
    <mergeCell ref="E35:E36"/>
    <mergeCell ref="F39:F40"/>
    <mergeCell ref="A41:A42"/>
    <mergeCell ref="B41:B42"/>
    <mergeCell ref="C41:C42"/>
    <mergeCell ref="D41:D42"/>
    <mergeCell ref="E41:E42"/>
    <mergeCell ref="F41:F42"/>
    <mergeCell ref="A39:A40"/>
    <mergeCell ref="B39:B40"/>
    <mergeCell ref="C39:C40"/>
    <mergeCell ref="D39:D40"/>
    <mergeCell ref="E39:E40"/>
    <mergeCell ref="F43:F44"/>
    <mergeCell ref="A43:A44"/>
    <mergeCell ref="B43:B44"/>
    <mergeCell ref="C43:C44"/>
    <mergeCell ref="D43:D44"/>
    <mergeCell ref="E43:E44"/>
    <mergeCell ref="C45:C46"/>
    <mergeCell ref="D45:D46"/>
    <mergeCell ref="E45:E46"/>
    <mergeCell ref="F45:F46"/>
    <mergeCell ref="A45:A46"/>
    <mergeCell ref="B45:B46"/>
    <mergeCell ref="A47:A48"/>
    <mergeCell ref="B47:B48"/>
    <mergeCell ref="C47:C48"/>
    <mergeCell ref="D47:D48"/>
    <mergeCell ref="E47:E48"/>
    <mergeCell ref="F47:F48"/>
    <mergeCell ref="C50:C51"/>
    <mergeCell ref="D50:D51"/>
    <mergeCell ref="E50:E51"/>
    <mergeCell ref="F50:F51"/>
    <mergeCell ref="D52:D53"/>
    <mergeCell ref="E52:E53"/>
    <mergeCell ref="F52:F53"/>
    <mergeCell ref="A50:A51"/>
    <mergeCell ref="B50:B51"/>
    <mergeCell ref="A52:A53"/>
    <mergeCell ref="B52:B53"/>
    <mergeCell ref="C52:C53"/>
  </mergeCells>
  <phoneticPr fontId="2" type="noConversion"/>
  <conditionalFormatting sqref="E11:E206">
    <cfRule type="cellIs" dxfId="1" priority="1" operator="equal">
      <formula>"Y"</formula>
    </cfRule>
  </conditionalFormatting>
  <dataValidations count="2">
    <dataValidation type="list" allowBlank="1" showInputMessage="1" showErrorMessage="1" sqref="I2:I9 I26:J26 I211:I1048576 H11:H26 D12:E26 D31:E31 D49:E50 D28:E29 D37:E37 D39:E39 D33:E33 D43:E43 D45:E45 D35:E35 D41:E41 D47:E47 D52:E52 I207:I208 H28:H206 D54:E206" xr:uid="{00000000-0002-0000-0200-000000000000}">
      <formula1>"Y,N"</formula1>
    </dataValidation>
    <dataValidation type="list" allowBlank="1" showInputMessage="1" showErrorMessage="1" sqref="G27 G53 G51 G48 G46 G44 G42 G40 G38 G36 G34 G32 G30" xr:uid="{00000000-0002-0000-0200-000001000000}">
      <formula1>$M$2:$M$5</formula1>
    </dataValidation>
  </dataValidations>
  <pageMargins left="0.25" right="0.25" top="0.75" bottom="0.75" header="0.3" footer="0.3"/>
  <pageSetup paperSize="8" scale="55" fitToHeight="0" orientation="portrait"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L119"/>
  <sheetViews>
    <sheetView showGridLines="0" view="pageBreakPreview" zoomScaleNormal="100" zoomScaleSheetLayoutView="100" workbookViewId="0">
      <pane xSplit="1" ySplit="10" topLeftCell="B104" activePane="bottomRight" state="frozen"/>
      <selection pane="topRight" activeCell="B1" sqref="B1"/>
      <selection pane="bottomLeft" activeCell="A10" sqref="A10"/>
      <selection pane="bottomRight" activeCell="F111" sqref="F111"/>
    </sheetView>
  </sheetViews>
  <sheetFormatPr defaultColWidth="8.7265625" defaultRowHeight="14.5"/>
  <cols>
    <col min="1" max="1" width="19.7265625" style="11" customWidth="1"/>
    <col min="2" max="2" width="5.7265625" style="12" customWidth="1"/>
    <col min="3" max="3" width="63.7265625" style="11" customWidth="1"/>
    <col min="4" max="4" width="13.08984375" style="12" customWidth="1"/>
    <col min="5" max="5" width="13.08984375" style="13" customWidth="1"/>
    <col min="6" max="6" width="11.90625" style="12" customWidth="1"/>
    <col min="7" max="7" width="37.08984375" style="13" customWidth="1"/>
    <col min="8" max="8" width="28.7265625" style="13" customWidth="1"/>
    <col min="9" max="9" width="19.90625" style="4" customWidth="1"/>
    <col min="10" max="10" width="17.90625" style="4" customWidth="1"/>
    <col min="11" max="11" width="28.36328125" style="12" customWidth="1"/>
    <col min="12" max="16384" width="8.7265625" style="13"/>
  </cols>
  <sheetData>
    <row r="1" spans="1:12" ht="22" customHeight="1">
      <c r="A1" s="10" t="s">
        <v>947</v>
      </c>
    </row>
    <row r="2" spans="1:12" s="9" customFormat="1" ht="20.149999999999999" customHeight="1">
      <c r="A2" s="10" t="s">
        <v>335</v>
      </c>
      <c r="B2" s="8"/>
      <c r="C2" s="8"/>
      <c r="D2" s="8"/>
      <c r="F2" s="8"/>
      <c r="I2" s="8"/>
      <c r="J2" s="8"/>
      <c r="K2" s="8"/>
    </row>
    <row r="3" spans="1:12" s="2" customFormat="1" ht="20.149999999999999" customHeight="1">
      <c r="A3" s="5" t="s">
        <v>915</v>
      </c>
      <c r="B3" s="5"/>
      <c r="C3" s="5"/>
      <c r="D3" s="5"/>
      <c r="E3" s="6"/>
      <c r="F3" s="7"/>
      <c r="G3" s="6"/>
      <c r="I3" s="4"/>
      <c r="J3" s="4"/>
      <c r="K3" s="4"/>
    </row>
    <row r="4" spans="1:12" s="2" customFormat="1" ht="20.149999999999999" customHeight="1">
      <c r="A4" s="5" t="s">
        <v>916</v>
      </c>
      <c r="B4" s="7"/>
      <c r="C4" s="7"/>
      <c r="D4" s="7"/>
      <c r="E4" s="6"/>
      <c r="F4" s="7"/>
      <c r="G4" s="6"/>
      <c r="I4" s="4"/>
      <c r="J4" s="4"/>
      <c r="K4" s="4"/>
    </row>
    <row r="5" spans="1:12" s="2" customFormat="1" ht="20.149999999999999" customHeight="1">
      <c r="A5" s="4" t="s">
        <v>911</v>
      </c>
      <c r="B5" s="4"/>
      <c r="C5" s="4"/>
      <c r="D5" s="4"/>
      <c r="F5" s="4"/>
      <c r="I5" s="4"/>
      <c r="J5" s="4"/>
      <c r="K5" s="4"/>
    </row>
    <row r="6" spans="1:12" s="2" customFormat="1" ht="20.149999999999999" customHeight="1">
      <c r="A6" s="8" t="s">
        <v>912</v>
      </c>
      <c r="B6" s="8"/>
      <c r="C6" s="8"/>
      <c r="D6" s="8"/>
      <c r="E6" s="9"/>
      <c r="F6" s="8"/>
      <c r="G6" s="9"/>
      <c r="H6" s="9"/>
      <c r="I6" s="8"/>
      <c r="J6" s="8"/>
      <c r="K6" s="4"/>
    </row>
    <row r="7" spans="1:12" s="2" customFormat="1" ht="20.149999999999999" customHeight="1">
      <c r="A7" s="4" t="s">
        <v>913</v>
      </c>
      <c r="B7" s="3"/>
      <c r="C7" s="3"/>
      <c r="D7" s="3"/>
      <c r="E7" s="1"/>
      <c r="F7" s="3"/>
      <c r="G7" s="1"/>
      <c r="H7" s="1"/>
      <c r="I7" s="3"/>
      <c r="J7" s="3"/>
      <c r="K7" s="4"/>
    </row>
    <row r="8" spans="1:12" s="2" customFormat="1" ht="20.149999999999999" customHeight="1">
      <c r="A8" s="4" t="s">
        <v>914</v>
      </c>
      <c r="B8" s="3"/>
      <c r="C8" s="3"/>
      <c r="D8" s="3"/>
      <c r="E8" s="1"/>
      <c r="F8" s="3"/>
      <c r="G8" s="1"/>
      <c r="H8" s="1"/>
      <c r="I8" s="3"/>
      <c r="J8" s="3"/>
      <c r="K8" s="4"/>
    </row>
    <row r="9" spans="1:12" ht="8.5" customHeight="1" thickBot="1"/>
    <row r="10" spans="1:12" s="2" customFormat="1" ht="59" thickTop="1" thickBot="1">
      <c r="A10" s="23" t="s">
        <v>879</v>
      </c>
      <c r="B10" s="23" t="s">
        <v>871</v>
      </c>
      <c r="C10" s="23" t="s">
        <v>56</v>
      </c>
      <c r="D10" s="23" t="s">
        <v>856</v>
      </c>
      <c r="E10" s="18" t="s">
        <v>854</v>
      </c>
      <c r="F10" s="23" t="s">
        <v>908</v>
      </c>
      <c r="G10" s="18" t="s">
        <v>909</v>
      </c>
      <c r="H10" s="18" t="s">
        <v>342</v>
      </c>
      <c r="I10" s="23" t="s">
        <v>990</v>
      </c>
      <c r="J10" s="23" t="s">
        <v>991</v>
      </c>
      <c r="K10" s="23" t="s">
        <v>992</v>
      </c>
    </row>
    <row r="11" spans="1:12" ht="117" thickTop="1" thickBot="1">
      <c r="A11" s="222" t="s">
        <v>213</v>
      </c>
      <c r="B11" s="20" t="s">
        <v>69</v>
      </c>
      <c r="C11" s="21" t="s">
        <v>57</v>
      </c>
      <c r="D11" s="21" t="str">
        <f>IF(AND(EXACT('Step 1 - App.A_Program Info.'!$D$13, "New Program"), NOT(EXACT('Step 1 - App.A_Program Info.'!$D$10, "View Only"))), "Mandatory", "Optional")</f>
        <v>Optional</v>
      </c>
      <c r="E11" s="22"/>
      <c r="F11" s="102" t="str">
        <f>IF(AND(EXACT(D11,"Mandatory"),EXACT(E11,"N")),"Y","N")</f>
        <v>N</v>
      </c>
      <c r="G11" s="22"/>
      <c r="H11" s="22"/>
      <c r="I11" s="102"/>
      <c r="J11" s="29"/>
      <c r="K11" s="20"/>
    </row>
    <row r="12" spans="1:12" ht="44.5" thickTop="1" thickBot="1">
      <c r="A12" s="222"/>
      <c r="B12" s="20" t="s">
        <v>70</v>
      </c>
      <c r="C12" s="21" t="s">
        <v>58</v>
      </c>
      <c r="D12" s="21" t="str">
        <f>IF(AND(EXACT('Step 1 - App.A_Program Info.'!$D$13, "New Program"), NOT(EXACT('Step 1 - App.A_Program Info.'!$D$10, "View Only"))), "Mandatory", "Optional")</f>
        <v>Optional</v>
      </c>
      <c r="E12" s="22"/>
      <c r="F12" s="102" t="str">
        <f t="shared" ref="F12:F90" si="0">IF(AND(EXACT(D12,"Mandatory"),EXACT(E12,"N")),"Y","N")</f>
        <v>N</v>
      </c>
      <c r="G12" s="22"/>
      <c r="H12" s="22"/>
      <c r="I12" s="102"/>
      <c r="J12" s="29"/>
      <c r="K12" s="20"/>
    </row>
    <row r="13" spans="1:12" ht="44.5" thickTop="1" thickBot="1">
      <c r="A13" s="222"/>
      <c r="B13" s="20" t="s">
        <v>71</v>
      </c>
      <c r="C13" s="21" t="s">
        <v>59</v>
      </c>
      <c r="D13" s="21" t="str">
        <f>IF(AND(EXACT('Step 1 - App.A_Program Info.'!$D$13, "New Program"), NOT(EXACT('Step 1 - App.A_Program Info.'!$D$10, "View Only"))), "Mandatory", "Optional")</f>
        <v>Optional</v>
      </c>
      <c r="E13" s="22"/>
      <c r="F13" s="102" t="str">
        <f t="shared" si="0"/>
        <v>N</v>
      </c>
      <c r="G13" s="22"/>
      <c r="H13" s="22"/>
      <c r="I13" s="102"/>
      <c r="J13" s="29"/>
      <c r="K13" s="20"/>
    </row>
    <row r="14" spans="1:12" ht="64.5" customHeight="1" thickTop="1" thickBot="1">
      <c r="A14" s="222"/>
      <c r="B14" s="20" t="s">
        <v>72</v>
      </c>
      <c r="C14" s="21" t="s">
        <v>60</v>
      </c>
      <c r="D14" s="21" t="str">
        <f>IF(AND(EXACT('Step 1 - App.A_Program Info.'!$D$13, "New Program"), NOT(EXACT('Step 1 - App.A_Program Info.'!$D$10, "View Only"))), "Mandatory", "Optional")</f>
        <v>Optional</v>
      </c>
      <c r="E14" s="22"/>
      <c r="F14" s="102" t="str">
        <f t="shared" si="0"/>
        <v>N</v>
      </c>
      <c r="G14" s="22"/>
      <c r="H14" s="22"/>
      <c r="I14" s="102"/>
      <c r="J14" s="29"/>
      <c r="K14" s="20"/>
      <c r="L14" s="13" t="s">
        <v>343</v>
      </c>
    </row>
    <row r="15" spans="1:12" ht="104.25" customHeight="1" thickTop="1" thickBot="1">
      <c r="A15" s="222"/>
      <c r="B15" s="20" t="s">
        <v>73</v>
      </c>
      <c r="C15" s="21" t="s">
        <v>61</v>
      </c>
      <c r="D15" s="21" t="str">
        <f>IF(AND(EXACT('Step 1 - App.A_Program Info.'!$D$13, "New Program"), NOT(EXACT('Step 1 - App.A_Program Info.'!$D$10, "View Only"))), "Mandatory", "Optional")</f>
        <v>Optional</v>
      </c>
      <c r="E15" s="22"/>
      <c r="F15" s="102" t="str">
        <f t="shared" si="0"/>
        <v>N</v>
      </c>
      <c r="G15" s="22"/>
      <c r="H15" s="22"/>
      <c r="I15" s="102"/>
      <c r="J15" s="29"/>
      <c r="K15" s="20"/>
    </row>
    <row r="16" spans="1:12" ht="131.5" thickTop="1" thickBot="1">
      <c r="A16" s="222"/>
      <c r="B16" s="20" t="s">
        <v>74</v>
      </c>
      <c r="C16" s="21" t="s">
        <v>62</v>
      </c>
      <c r="D16" s="21" t="str">
        <f>IF(AND(EXACT('Step 1 - App.A_Program Info.'!$D$13, "New Program"), NOT(EXACT('Step 1 - App.A_Program Info.'!$D$10, "View Only"))), "Mandatory", "Optional")</f>
        <v>Optional</v>
      </c>
      <c r="E16" s="22"/>
      <c r="F16" s="102" t="str">
        <f t="shared" si="0"/>
        <v>N</v>
      </c>
      <c r="G16" s="22"/>
      <c r="H16" s="22"/>
      <c r="I16" s="102"/>
      <c r="J16" s="29"/>
      <c r="K16" s="20"/>
    </row>
    <row r="17" spans="1:11" ht="88" thickTop="1" thickBot="1">
      <c r="A17" s="222"/>
      <c r="B17" s="20" t="s">
        <v>75</v>
      </c>
      <c r="C17" s="21" t="s">
        <v>63</v>
      </c>
      <c r="D17" s="21" t="str">
        <f>IF(AND(EXACT('Step 1 - App.A_Program Info.'!$D$13, "New Program"), NOT(EXACT('Step 1 - App.A_Program Info.'!$D$10, "View Only"))), "Mandatory", "Optional")</f>
        <v>Optional</v>
      </c>
      <c r="E17" s="22"/>
      <c r="F17" s="102" t="str">
        <f t="shared" si="0"/>
        <v>N</v>
      </c>
      <c r="G17" s="22"/>
      <c r="H17" s="22"/>
      <c r="I17" s="102"/>
      <c r="J17" s="29"/>
      <c r="K17" s="20"/>
    </row>
    <row r="18" spans="1:11" ht="131.5" thickTop="1" thickBot="1">
      <c r="A18" s="222"/>
      <c r="B18" s="20" t="s">
        <v>68</v>
      </c>
      <c r="C18" s="21" t="s">
        <v>64</v>
      </c>
      <c r="D18" s="21" t="str">
        <f>IF(AND(EXACT('Step 1 - App.A_Program Info.'!$D$13, "New Program"), NOT(EXACT('Step 1 - App.A_Program Info.'!$D$10, "View Only"))), "Mandatory", "Optional")</f>
        <v>Optional</v>
      </c>
      <c r="E18" s="22"/>
      <c r="F18" s="102" t="str">
        <f t="shared" si="0"/>
        <v>N</v>
      </c>
      <c r="G18" s="22"/>
      <c r="H18" s="22"/>
      <c r="I18" s="102"/>
      <c r="J18" s="29"/>
      <c r="K18" s="20"/>
    </row>
    <row r="19" spans="1:11" ht="44.5" thickTop="1" thickBot="1">
      <c r="A19" s="222"/>
      <c r="B19" s="20" t="s">
        <v>76</v>
      </c>
      <c r="C19" s="21" t="s">
        <v>65</v>
      </c>
      <c r="D19" s="21" t="str">
        <f>IF(AND(EXACT('Step 1 - App.A_Program Info.'!$D$13, "New Program"), NOT(EXACT('Step 1 - App.A_Program Info.'!$D$10, "View Only"))), "Mandatory", "Optional")</f>
        <v>Optional</v>
      </c>
      <c r="E19" s="22"/>
      <c r="F19" s="102" t="str">
        <f t="shared" si="0"/>
        <v>N</v>
      </c>
      <c r="G19" s="22"/>
      <c r="H19" s="22"/>
      <c r="I19" s="102"/>
      <c r="J19" s="29"/>
      <c r="K19" s="20"/>
    </row>
    <row r="20" spans="1:11" ht="59" thickTop="1" thickBot="1">
      <c r="A20" s="222"/>
      <c r="B20" s="20" t="s">
        <v>77</v>
      </c>
      <c r="C20" s="21" t="s">
        <v>1149</v>
      </c>
      <c r="D20" s="21" t="str">
        <f>IF(AND(EXACT('Step 1 - App.A_Program Info.'!$D$13, "New Program"), NOT(EXACT('Step 1 - App.A_Program Info.'!$D$10, "View Only"))), "Mandatory", "Optional")</f>
        <v>Optional</v>
      </c>
      <c r="E20" s="22"/>
      <c r="F20" s="102" t="str">
        <f t="shared" si="0"/>
        <v>N</v>
      </c>
      <c r="G20" s="22"/>
      <c r="H20" s="22"/>
      <c r="I20" s="102"/>
      <c r="J20" s="29"/>
      <c r="K20" s="20"/>
    </row>
    <row r="21" spans="1:11" ht="175" thickTop="1" thickBot="1">
      <c r="A21" s="222" t="s">
        <v>214</v>
      </c>
      <c r="B21" s="20" t="s">
        <v>67</v>
      </c>
      <c r="C21" s="21" t="s">
        <v>66</v>
      </c>
      <c r="D21" s="21" t="str">
        <f>IF(AND(EXACT('Step 1 - App.A_Program Info.'!$D$13, "New Program"), NOT(EXACT('Step 1 - App.A_Program Info.'!$D$10, "View Only"))), "Mandatory", "Optional")</f>
        <v>Optional</v>
      </c>
      <c r="E21" s="22"/>
      <c r="F21" s="102" t="str">
        <f t="shared" si="0"/>
        <v>N</v>
      </c>
      <c r="G21" s="22"/>
      <c r="H21" s="22"/>
      <c r="I21" s="102"/>
      <c r="J21" s="29"/>
      <c r="K21" s="20"/>
    </row>
    <row r="22" spans="1:11" ht="44.5" thickTop="1" thickBot="1">
      <c r="A22" s="222"/>
      <c r="B22" s="20" t="s">
        <v>81</v>
      </c>
      <c r="C22" s="21" t="s">
        <v>78</v>
      </c>
      <c r="D22" s="21" t="str">
        <f>IF(AND(EXACT('Step 1 - App.A_Program Info.'!$D$13, "New Program"), NOT(EXACT('Step 1 - App.A_Program Info.'!$D$10, "View Only"))), "Mandatory", "Optional")</f>
        <v>Optional</v>
      </c>
      <c r="E22" s="22"/>
      <c r="F22" s="102" t="str">
        <f t="shared" si="0"/>
        <v>N</v>
      </c>
      <c r="G22" s="22"/>
      <c r="H22" s="22"/>
      <c r="I22" s="102"/>
      <c r="J22" s="29"/>
      <c r="K22" s="20"/>
    </row>
    <row r="23" spans="1:11" ht="189.5" thickTop="1" thickBot="1">
      <c r="A23" s="222"/>
      <c r="B23" s="20" t="s">
        <v>82</v>
      </c>
      <c r="C23" s="21" t="s">
        <v>79</v>
      </c>
      <c r="D23" s="21" t="str">
        <f>IF(AND(EXACT('Step 1 - App.A_Program Info.'!$D$13, "New Program"), NOT(EXACT('Step 1 - App.A_Program Info.'!$D$10, "View Only"))), "Mandatory", "Optional")</f>
        <v>Optional</v>
      </c>
      <c r="E23" s="22"/>
      <c r="F23" s="102" t="str">
        <f t="shared" si="0"/>
        <v>N</v>
      </c>
      <c r="G23" s="22"/>
      <c r="H23" s="22"/>
      <c r="I23" s="102"/>
      <c r="J23" s="29"/>
      <c r="K23" s="20"/>
    </row>
    <row r="24" spans="1:11" ht="44.5" thickTop="1" thickBot="1">
      <c r="A24" s="222"/>
      <c r="B24" s="20" t="s">
        <v>83</v>
      </c>
      <c r="C24" s="21" t="s">
        <v>80</v>
      </c>
      <c r="D24" s="21" t="str">
        <f>IF(AND(EXACT('Step 1 - App.A_Program Info.'!$D$13, "New Program"), NOT(EXACT('Step 1 - App.A_Program Info.'!$D$10, "View Only"))), "Mandatory", "Optional")</f>
        <v>Optional</v>
      </c>
      <c r="E24" s="22"/>
      <c r="F24" s="102" t="str">
        <f t="shared" si="0"/>
        <v>N</v>
      </c>
      <c r="G24" s="22"/>
      <c r="H24" s="22"/>
      <c r="I24" s="102"/>
      <c r="J24" s="29"/>
      <c r="K24" s="20"/>
    </row>
    <row r="25" spans="1:11" ht="44.5" thickTop="1" thickBot="1">
      <c r="A25" s="222"/>
      <c r="B25" s="20" t="s">
        <v>84</v>
      </c>
      <c r="C25" s="21" t="s">
        <v>1150</v>
      </c>
      <c r="D25" s="21" t="str">
        <f>IF(AND(EXACT('Step 1 - App.A_Program Info.'!$D$13, "New Program"), NOT(EXACT('Step 1 - App.A_Program Info.'!$D$10, "View Only"))), "Mandatory", "Optional")</f>
        <v>Optional</v>
      </c>
      <c r="E25" s="22"/>
      <c r="F25" s="102" t="str">
        <f t="shared" si="0"/>
        <v>N</v>
      </c>
      <c r="G25" s="22"/>
      <c r="H25" s="22"/>
      <c r="I25" s="102"/>
      <c r="J25" s="29"/>
      <c r="K25" s="20"/>
    </row>
    <row r="26" spans="1:11" ht="117" thickTop="1" thickBot="1">
      <c r="A26" s="222" t="s">
        <v>215</v>
      </c>
      <c r="B26" s="20" t="s">
        <v>86</v>
      </c>
      <c r="C26" s="21" t="s">
        <v>85</v>
      </c>
      <c r="D26" s="21" t="str">
        <f>IF(AND(EXACT('Step 1 - App.A_Program Info.'!$D$13, "New Program"), NOT(EXACT('Step 1 - App.A_Program Info.'!$D$10, "View Only"))), "Mandatory", "Optional")</f>
        <v>Optional</v>
      </c>
      <c r="E26" s="22"/>
      <c r="F26" s="102" t="str">
        <f t="shared" si="0"/>
        <v>N</v>
      </c>
      <c r="G26" s="22"/>
      <c r="H26" s="22"/>
      <c r="I26" s="102"/>
      <c r="J26" s="29"/>
      <c r="K26" s="20"/>
    </row>
    <row r="27" spans="1:11" ht="44.5" thickTop="1" thickBot="1">
      <c r="A27" s="222"/>
      <c r="B27" s="20" t="s">
        <v>88</v>
      </c>
      <c r="C27" s="21" t="s">
        <v>87</v>
      </c>
      <c r="D27" s="21" t="str">
        <f>IF(AND(EXACT('Step 1 - App.A_Program Info.'!$D$13, "New Program"), NOT(EXACT('Step 1 - App.A_Program Info.'!$D$10, "View Only"))), "Mandatory", "Optional")</f>
        <v>Optional</v>
      </c>
      <c r="E27" s="22"/>
      <c r="F27" s="102" t="str">
        <f t="shared" si="0"/>
        <v>N</v>
      </c>
      <c r="G27" s="22"/>
      <c r="H27" s="22"/>
      <c r="I27" s="102"/>
      <c r="J27" s="29"/>
      <c r="K27" s="20"/>
    </row>
    <row r="28" spans="1:11" ht="59" thickTop="1" thickBot="1">
      <c r="A28" s="222"/>
      <c r="B28" s="20" t="s">
        <v>90</v>
      </c>
      <c r="C28" s="21" t="s">
        <v>89</v>
      </c>
      <c r="D28" s="21" t="str">
        <f>IF(AND(EXACT('Step 1 - App.A_Program Info.'!$D$13, "New Program"), NOT(EXACT('Step 1 - App.A_Program Info.'!$D$10, "View Only"))), "Mandatory", "Optional")</f>
        <v>Optional</v>
      </c>
      <c r="E28" s="22"/>
      <c r="F28" s="102" t="str">
        <f t="shared" si="0"/>
        <v>N</v>
      </c>
      <c r="G28" s="22"/>
      <c r="H28" s="22"/>
      <c r="I28" s="102"/>
      <c r="J28" s="29"/>
      <c r="K28" s="20"/>
    </row>
    <row r="29" spans="1:11" ht="88" thickTop="1" thickBot="1">
      <c r="A29" s="222"/>
      <c r="B29" s="20" t="s">
        <v>93</v>
      </c>
      <c r="C29" s="21" t="s">
        <v>91</v>
      </c>
      <c r="D29" s="21" t="str">
        <f>IF(AND(EXACT('Step 1 - App.A_Program Info.'!$D$13, "New Program"), NOT(EXACT('Step 1 - App.A_Program Info.'!$D$10, "View Only"))), "Mandatory", "Optional")</f>
        <v>Optional</v>
      </c>
      <c r="E29" s="22"/>
      <c r="F29" s="102" t="str">
        <f t="shared" si="0"/>
        <v>N</v>
      </c>
      <c r="G29" s="22"/>
      <c r="H29" s="22"/>
      <c r="I29" s="102"/>
      <c r="J29" s="29"/>
      <c r="K29" s="20"/>
    </row>
    <row r="30" spans="1:11" ht="44.5" thickTop="1" thickBot="1">
      <c r="A30" s="222"/>
      <c r="B30" s="20" t="s">
        <v>94</v>
      </c>
      <c r="C30" s="21" t="s">
        <v>61</v>
      </c>
      <c r="D30" s="21" t="str">
        <f>IF(AND(EXACT('Step 1 - App.A_Program Info.'!$D$13, "New Program"), NOT(EXACT('Step 1 - App.A_Program Info.'!$D$10, "View Only"))), "Mandatory", "Optional")</f>
        <v>Optional</v>
      </c>
      <c r="E30" s="22"/>
      <c r="F30" s="102" t="str">
        <f t="shared" si="0"/>
        <v>N</v>
      </c>
      <c r="G30" s="22"/>
      <c r="H30" s="22"/>
      <c r="I30" s="102"/>
      <c r="J30" s="29"/>
      <c r="K30" s="20"/>
    </row>
    <row r="31" spans="1:11" ht="146" thickTop="1" thickBot="1">
      <c r="A31" s="222"/>
      <c r="B31" s="20" t="s">
        <v>95</v>
      </c>
      <c r="C31" s="21" t="s">
        <v>92</v>
      </c>
      <c r="D31" s="21" t="str">
        <f>IF(AND(EXACT('Step 1 - App.A_Program Info.'!$D$13, "New Program"), NOT(EXACT('Step 1 - App.A_Program Info.'!$D$10, "View Only"))), "Mandatory", "Optional")</f>
        <v>Optional</v>
      </c>
      <c r="E31" s="22"/>
      <c r="F31" s="102" t="str">
        <f t="shared" si="0"/>
        <v>N</v>
      </c>
      <c r="G31" s="22"/>
      <c r="H31" s="22"/>
      <c r="I31" s="102"/>
      <c r="J31" s="29"/>
      <c r="K31" s="20"/>
    </row>
    <row r="32" spans="1:11" ht="102.5" thickTop="1" thickBot="1">
      <c r="A32" s="222"/>
      <c r="B32" s="20" t="s">
        <v>100</v>
      </c>
      <c r="C32" s="21" t="s">
        <v>96</v>
      </c>
      <c r="D32" s="21" t="str">
        <f>IF(AND(EXACT('Step 1 - App.A_Program Info.'!$D$13, "New Program"), NOT(EXACT('Step 1 - App.A_Program Info.'!$D$10, "View Only"))), "Mandatory", "Optional")</f>
        <v>Optional</v>
      </c>
      <c r="E32" s="22"/>
      <c r="F32" s="102" t="str">
        <f t="shared" si="0"/>
        <v>N</v>
      </c>
      <c r="G32" s="22"/>
      <c r="H32" s="22"/>
      <c r="I32" s="102"/>
      <c r="J32" s="29"/>
      <c r="K32" s="20"/>
    </row>
    <row r="33" spans="1:11" ht="117" thickTop="1" thickBot="1">
      <c r="A33" s="222"/>
      <c r="B33" s="20" t="s">
        <v>101</v>
      </c>
      <c r="C33" s="21" t="s">
        <v>97</v>
      </c>
      <c r="D33" s="21" t="str">
        <f>IF(AND(EXACT('Step 1 - App.A_Program Info.'!$D$13, "New Program"), NOT(EXACT('Step 1 - App.A_Program Info.'!$D$10, "View Only"))), "Mandatory", "Optional")</f>
        <v>Optional</v>
      </c>
      <c r="E33" s="22"/>
      <c r="F33" s="102" t="str">
        <f t="shared" si="0"/>
        <v>N</v>
      </c>
      <c r="G33" s="22" t="s">
        <v>343</v>
      </c>
      <c r="H33" s="22"/>
      <c r="I33" s="102"/>
      <c r="J33" s="29"/>
      <c r="K33" s="20"/>
    </row>
    <row r="34" spans="1:11" ht="44.5" thickTop="1" thickBot="1">
      <c r="A34" s="222"/>
      <c r="B34" s="20" t="s">
        <v>102</v>
      </c>
      <c r="C34" s="21" t="s">
        <v>98</v>
      </c>
      <c r="D34" s="21" t="str">
        <f>IF(AND(EXACT('Step 1 - App.A_Program Info.'!$D$13, "New Program"), NOT(EXACT('Step 1 - App.A_Program Info.'!$D$10, "View Only"))), "Mandatory", "Optional")</f>
        <v>Optional</v>
      </c>
      <c r="E34" s="22"/>
      <c r="F34" s="102" t="str">
        <f t="shared" si="0"/>
        <v>N</v>
      </c>
      <c r="G34" s="22"/>
      <c r="H34" s="22"/>
      <c r="I34" s="102"/>
      <c r="J34" s="29"/>
      <c r="K34" s="20"/>
    </row>
    <row r="35" spans="1:11" ht="59" thickTop="1" thickBot="1">
      <c r="A35" s="222"/>
      <c r="B35" s="20" t="s">
        <v>103</v>
      </c>
      <c r="C35" s="21" t="s">
        <v>99</v>
      </c>
      <c r="D35" s="21" t="str">
        <f>IF(AND(EXACT('Step 1 - App.A_Program Info.'!$D$13, "New Program"), NOT(EXACT('Step 1 - App.A_Program Info.'!$D$10, "View Only"))), "Mandatory", "Optional")</f>
        <v>Optional</v>
      </c>
      <c r="E35" s="22"/>
      <c r="F35" s="102" t="str">
        <f t="shared" si="0"/>
        <v>N</v>
      </c>
      <c r="G35" s="22"/>
      <c r="H35" s="22"/>
      <c r="I35" s="102"/>
      <c r="J35" s="29"/>
      <c r="K35" s="20"/>
    </row>
    <row r="36" spans="1:11" ht="88" thickTop="1" thickBot="1">
      <c r="A36" s="222"/>
      <c r="B36" s="20" t="s">
        <v>109</v>
      </c>
      <c r="C36" s="21" t="s">
        <v>104</v>
      </c>
      <c r="D36" s="21" t="str">
        <f>IF(AND(EXACT('Step 1 - App.A_Program Info.'!$D$13, "New Program"), NOT(EXACT('Step 1 - App.A_Program Info.'!$D$10, "View Only"))), "Mandatory", "Optional")</f>
        <v>Optional</v>
      </c>
      <c r="E36" s="22"/>
      <c r="F36" s="102" t="str">
        <f t="shared" si="0"/>
        <v>N</v>
      </c>
      <c r="G36" s="22"/>
      <c r="H36" s="22"/>
      <c r="I36" s="102"/>
      <c r="J36" s="29"/>
      <c r="K36" s="20"/>
    </row>
    <row r="37" spans="1:11" ht="131.5" thickTop="1" thickBot="1">
      <c r="A37" s="222"/>
      <c r="B37" s="20" t="s">
        <v>110</v>
      </c>
      <c r="C37" s="21" t="s">
        <v>105</v>
      </c>
      <c r="D37" s="21" t="str">
        <f>IF(AND(EXACT('Step 1 - App.A_Program Info.'!$D$13, "New Program"), NOT(EXACT('Step 1 - App.A_Program Info.'!$D$10, "View Only"))), "Mandatory", "Optional")</f>
        <v>Optional</v>
      </c>
      <c r="E37" s="22"/>
      <c r="F37" s="102" t="str">
        <f t="shared" si="0"/>
        <v>N</v>
      </c>
      <c r="G37" s="22"/>
      <c r="H37" s="22"/>
      <c r="I37" s="102"/>
      <c r="J37" s="29"/>
      <c r="K37" s="20"/>
    </row>
    <row r="38" spans="1:11" ht="59" thickTop="1" thickBot="1">
      <c r="A38" s="222"/>
      <c r="B38" s="20" t="s">
        <v>111</v>
      </c>
      <c r="C38" s="21" t="s">
        <v>106</v>
      </c>
      <c r="D38" s="21" t="str">
        <f>IF(AND(EXACT('Step 1 - App.A_Program Info.'!$D$13, "New Program"), NOT(EXACT('Step 1 - App.A_Program Info.'!$D$10, "View Only"))), "Mandatory", "Optional")</f>
        <v>Optional</v>
      </c>
      <c r="E38" s="22"/>
      <c r="F38" s="102" t="str">
        <f t="shared" si="0"/>
        <v>N</v>
      </c>
      <c r="G38" s="22"/>
      <c r="H38" s="22"/>
      <c r="I38" s="102"/>
      <c r="J38" s="29"/>
      <c r="K38" s="20"/>
    </row>
    <row r="39" spans="1:11" ht="73.5" thickTop="1" thickBot="1">
      <c r="A39" s="222"/>
      <c r="B39" s="20" t="s">
        <v>112</v>
      </c>
      <c r="C39" s="21" t="s">
        <v>107</v>
      </c>
      <c r="D39" s="21" t="str">
        <f>IF(AND(EXACT('Step 1 - App.A_Program Info.'!$D$13, "New Program"), NOT(EXACT('Step 1 - App.A_Program Info.'!$D$10, "View Only"))), "Mandatory", "Optional")</f>
        <v>Optional</v>
      </c>
      <c r="E39" s="22"/>
      <c r="F39" s="102" t="str">
        <f t="shared" si="0"/>
        <v>N</v>
      </c>
      <c r="G39" s="22"/>
      <c r="H39" s="22"/>
      <c r="I39" s="102"/>
      <c r="J39" s="29"/>
      <c r="K39" s="20"/>
    </row>
    <row r="40" spans="1:11" ht="131.5" thickTop="1" thickBot="1">
      <c r="A40" s="222"/>
      <c r="B40" s="20" t="s">
        <v>113</v>
      </c>
      <c r="C40" s="21" t="s">
        <v>108</v>
      </c>
      <c r="D40" s="21" t="str">
        <f>IF(AND(EXACT('Step 1 - App.A_Program Info.'!$D$13, "New Program"), NOT(EXACT('Step 1 - App.A_Program Info.'!$D$10, "View Only"))), "Mandatory", "Optional")</f>
        <v>Optional</v>
      </c>
      <c r="E40" s="22"/>
      <c r="F40" s="102" t="str">
        <f t="shared" si="0"/>
        <v>N</v>
      </c>
      <c r="G40" s="22"/>
      <c r="H40" s="22"/>
      <c r="I40" s="102"/>
      <c r="J40" s="29"/>
      <c r="K40" s="20"/>
    </row>
    <row r="41" spans="1:11" ht="59" thickTop="1" thickBot="1">
      <c r="A41" s="222"/>
      <c r="B41" s="20" t="s">
        <v>115</v>
      </c>
      <c r="C41" s="21" t="s">
        <v>114</v>
      </c>
      <c r="D41" s="21" t="str">
        <f>IF(AND(EXACT('Step 1 - App.A_Program Info.'!$D$13, "New Program"), NOT(EXACT('Step 1 - App.A_Program Info.'!$D$10, "View Only"))), "Mandatory", "Optional")</f>
        <v>Optional</v>
      </c>
      <c r="E41" s="22"/>
      <c r="F41" s="102" t="str">
        <f t="shared" si="0"/>
        <v>N</v>
      </c>
      <c r="G41" s="22"/>
      <c r="H41" s="22"/>
      <c r="I41" s="102"/>
      <c r="J41" s="29"/>
      <c r="K41" s="20"/>
    </row>
    <row r="42" spans="1:11" ht="73.5" thickTop="1" thickBot="1">
      <c r="A42" s="222"/>
      <c r="B42" s="20" t="s">
        <v>116</v>
      </c>
      <c r="C42" s="21" t="s">
        <v>1151</v>
      </c>
      <c r="D42" s="21" t="str">
        <f>IF(AND(EXACT('Step 1 - App.A_Program Info.'!$D$13, "New Program"), NOT(EXACT('Step 1 - App.A_Program Info.'!$D$10, "View Only"))), "Mandatory", "Optional")</f>
        <v>Optional</v>
      </c>
      <c r="E42" s="22"/>
      <c r="F42" s="102" t="str">
        <f t="shared" si="0"/>
        <v>N</v>
      </c>
      <c r="G42" s="22"/>
      <c r="H42" s="22"/>
      <c r="I42" s="102"/>
      <c r="J42" s="29"/>
      <c r="K42" s="20"/>
    </row>
    <row r="43" spans="1:11" ht="175" thickTop="1" thickBot="1">
      <c r="A43" s="222" t="s">
        <v>216</v>
      </c>
      <c r="B43" s="20" t="s">
        <v>117</v>
      </c>
      <c r="C43" s="21" t="s">
        <v>1152</v>
      </c>
      <c r="D43" s="21" t="str">
        <f>IF(AND(EXACT('Step 1 - App.A_Program Info.'!$D$13, "New Program"), NOT(EXACT('Step 1 - App.A_Program Info.'!$D$10, "View Only"))), "Mandatory", "Optional")</f>
        <v>Optional</v>
      </c>
      <c r="E43" s="22"/>
      <c r="F43" s="102" t="str">
        <f t="shared" si="0"/>
        <v>N</v>
      </c>
      <c r="G43" s="22"/>
      <c r="H43" s="22"/>
      <c r="I43" s="102"/>
      <c r="J43" s="29"/>
      <c r="K43" s="20"/>
    </row>
    <row r="44" spans="1:11" ht="44.5" thickTop="1" thickBot="1">
      <c r="A44" s="222"/>
      <c r="B44" s="20" t="s">
        <v>126</v>
      </c>
      <c r="C44" s="21" t="s">
        <v>118</v>
      </c>
      <c r="D44" s="21" t="str">
        <f>IF(AND(EXACT('Step 1 - App.A_Program Info.'!$D$13, "New Program"), NOT(EXACT('Step 1 - App.A_Program Info.'!$D$10, "View Only"))), "Mandatory", "Optional")</f>
        <v>Optional</v>
      </c>
      <c r="E44" s="22"/>
      <c r="F44" s="102" t="str">
        <f t="shared" si="0"/>
        <v>N</v>
      </c>
      <c r="G44" s="22"/>
      <c r="H44" s="22"/>
      <c r="I44" s="102"/>
      <c r="J44" s="29"/>
      <c r="K44" s="20"/>
    </row>
    <row r="45" spans="1:11" ht="175" thickTop="1" thickBot="1">
      <c r="A45" s="222"/>
      <c r="B45" s="20" t="s">
        <v>127</v>
      </c>
      <c r="C45" s="21" t="s">
        <v>119</v>
      </c>
      <c r="D45" s="21" t="str">
        <f>IF(AND(EXACT('Step 1 - App.A_Program Info.'!$D$13, "New Program"), NOT(EXACT('Step 1 - App.A_Program Info.'!$D$10, "View Only"))), "Mandatory", "Optional")</f>
        <v>Optional</v>
      </c>
      <c r="E45" s="22"/>
      <c r="F45" s="102" t="str">
        <f t="shared" si="0"/>
        <v>N</v>
      </c>
      <c r="G45" s="22"/>
      <c r="H45" s="22"/>
      <c r="I45" s="102"/>
      <c r="J45" s="29"/>
      <c r="K45" s="20"/>
    </row>
    <row r="46" spans="1:11" ht="44.5" thickTop="1" thickBot="1">
      <c r="A46" s="222"/>
      <c r="B46" s="20" t="s">
        <v>128</v>
      </c>
      <c r="C46" s="21" t="s">
        <v>120</v>
      </c>
      <c r="D46" s="21" t="str">
        <f>IF(AND(EXACT('Step 1 - App.A_Program Info.'!$D$13, "New Program"), NOT(EXACT('Step 1 - App.A_Program Info.'!$D$10, "View Only"))), "Mandatory", "Optional")</f>
        <v>Optional</v>
      </c>
      <c r="E46" s="22"/>
      <c r="F46" s="102" t="str">
        <f t="shared" si="0"/>
        <v>N</v>
      </c>
      <c r="G46" s="22"/>
      <c r="H46" s="22"/>
      <c r="I46" s="102"/>
      <c r="J46" s="29"/>
      <c r="K46" s="20"/>
    </row>
    <row r="47" spans="1:11" ht="189.5" thickTop="1" thickBot="1">
      <c r="A47" s="222"/>
      <c r="B47" s="20" t="s">
        <v>129</v>
      </c>
      <c r="C47" s="21" t="s">
        <v>121</v>
      </c>
      <c r="D47" s="21" t="str">
        <f>IF(AND(EXACT('Step 1 - App.A_Program Info.'!$D$13, "New Program"), NOT(EXACT('Step 1 - App.A_Program Info.'!$D$10, "View Only"))), "Mandatory", "Optional")</f>
        <v>Optional</v>
      </c>
      <c r="E47" s="22"/>
      <c r="F47" s="102" t="str">
        <f t="shared" si="0"/>
        <v>N</v>
      </c>
      <c r="G47" s="22"/>
      <c r="H47" s="22"/>
      <c r="I47" s="102"/>
      <c r="J47" s="29"/>
      <c r="K47" s="20"/>
    </row>
    <row r="48" spans="1:11" ht="59" thickTop="1" thickBot="1">
      <c r="A48" s="222"/>
      <c r="B48" s="20" t="s">
        <v>130</v>
      </c>
      <c r="C48" s="21" t="s">
        <v>122</v>
      </c>
      <c r="D48" s="21" t="str">
        <f>IF(AND(EXACT('Step 1 - App.A_Program Info.'!$D$13, "New Program"), NOT(EXACT('Step 1 - App.A_Program Info.'!$D$10, "View Only"))), "Mandatory", "Optional")</f>
        <v>Optional</v>
      </c>
      <c r="E48" s="22"/>
      <c r="F48" s="102" t="str">
        <f t="shared" si="0"/>
        <v>N</v>
      </c>
      <c r="G48" s="22"/>
      <c r="H48" s="22"/>
      <c r="I48" s="102"/>
      <c r="J48" s="29"/>
      <c r="K48" s="20"/>
    </row>
    <row r="49" spans="1:11" ht="30" thickTop="1" thickBot="1">
      <c r="A49" s="222"/>
      <c r="B49" s="20" t="s">
        <v>131</v>
      </c>
      <c r="C49" s="21" t="s">
        <v>123</v>
      </c>
      <c r="D49" s="21" t="str">
        <f>IF(AND(EXACT('Step 1 - App.A_Program Info.'!$D$13, "New Program"), NOT(EXACT('Step 1 - App.A_Program Info.'!$D$10, "View Only"))), "Mandatory", "Optional")</f>
        <v>Optional</v>
      </c>
      <c r="E49" s="22"/>
      <c r="F49" s="102" t="str">
        <f t="shared" si="0"/>
        <v>N</v>
      </c>
      <c r="G49" s="22"/>
      <c r="H49" s="22"/>
      <c r="I49" s="102"/>
      <c r="J49" s="29"/>
      <c r="K49" s="20"/>
    </row>
    <row r="50" spans="1:11" ht="189.5" thickTop="1" thickBot="1">
      <c r="A50" s="222"/>
      <c r="B50" s="20" t="s">
        <v>132</v>
      </c>
      <c r="C50" s="21" t="s">
        <v>124</v>
      </c>
      <c r="D50" s="21" t="str">
        <f>IF(AND(EXACT('Step 1 - App.A_Program Info.'!$D$13, "New Program"), NOT(EXACT('Step 1 - App.A_Program Info.'!$D$10, "View Only"))), "Mandatory", "Optional")</f>
        <v>Optional</v>
      </c>
      <c r="E50" s="22"/>
      <c r="F50" s="102" t="str">
        <f t="shared" si="0"/>
        <v>N</v>
      </c>
      <c r="G50" s="22"/>
      <c r="H50" s="22"/>
      <c r="I50" s="102"/>
      <c r="J50" s="29"/>
      <c r="K50" s="20"/>
    </row>
    <row r="51" spans="1:11" ht="59" thickTop="1" thickBot="1">
      <c r="A51" s="222"/>
      <c r="B51" s="20" t="s">
        <v>133</v>
      </c>
      <c r="C51" s="21" t="s">
        <v>125</v>
      </c>
      <c r="D51" s="21" t="str">
        <f>IF(AND(EXACT('Step 1 - App.A_Program Info.'!$D$13, "New Program"), NOT(EXACT('Step 1 - App.A_Program Info.'!$D$10, "View Only"))), "Mandatory", "Optional")</f>
        <v>Optional</v>
      </c>
      <c r="E51" s="22"/>
      <c r="F51" s="102" t="str">
        <f t="shared" si="0"/>
        <v>N</v>
      </c>
      <c r="G51" s="22"/>
      <c r="H51" s="22"/>
      <c r="I51" s="102"/>
      <c r="J51" s="29"/>
      <c r="K51" s="20"/>
    </row>
    <row r="52" spans="1:11" ht="44.5" thickTop="1" thickBot="1">
      <c r="A52" s="222"/>
      <c r="B52" s="20" t="s">
        <v>134</v>
      </c>
      <c r="C52" s="21" t="s">
        <v>1153</v>
      </c>
      <c r="D52" s="21" t="str">
        <f>IF(AND(EXACT('Step 1 - App.A_Program Info.'!$D$13, "New Program"), NOT(EXACT('Step 1 - App.A_Program Info.'!$D$10, "View Only"))), "Mandatory", "Optional")</f>
        <v>Optional</v>
      </c>
      <c r="E52" s="22"/>
      <c r="F52" s="102" t="str">
        <f t="shared" si="0"/>
        <v>N</v>
      </c>
      <c r="G52" s="22"/>
      <c r="H52" s="22"/>
      <c r="I52" s="102"/>
      <c r="J52" s="29"/>
      <c r="K52" s="20"/>
    </row>
    <row r="53" spans="1:11" ht="117" thickTop="1" thickBot="1">
      <c r="A53" s="222" t="s">
        <v>217</v>
      </c>
      <c r="B53" s="20" t="s">
        <v>135</v>
      </c>
      <c r="C53" s="21" t="s">
        <v>136</v>
      </c>
      <c r="D53" s="21" t="str">
        <f>IF(AND(EXACT('Step 1 - App.A_Program Info.'!$D$13, "New Program"),EXACT('Step 1 - App.A_Program Info.'!$D$17,"Yes")), "Mandatory", "Optional")</f>
        <v>Optional</v>
      </c>
      <c r="E53" s="22"/>
      <c r="F53" s="102" t="str">
        <f t="shared" si="0"/>
        <v>N</v>
      </c>
      <c r="G53" s="22"/>
      <c r="H53" s="22"/>
      <c r="I53" s="102"/>
      <c r="J53" s="29"/>
      <c r="K53" s="20"/>
    </row>
    <row r="54" spans="1:11" ht="15.5" thickTop="1" thickBot="1">
      <c r="A54" s="222"/>
      <c r="B54" s="20" t="s">
        <v>143</v>
      </c>
      <c r="C54" s="21" t="s">
        <v>137</v>
      </c>
      <c r="D54" s="21" t="str">
        <f>IF(AND(EXACT('Step 1 - App.A_Program Info.'!$D$13, "New Program"),EXACT('Step 1 - App.A_Program Info.'!$D$17,"Yes")), "Mandatory", "Optional")</f>
        <v>Optional</v>
      </c>
      <c r="E54" s="22"/>
      <c r="F54" s="102" t="str">
        <f t="shared" si="0"/>
        <v>N</v>
      </c>
      <c r="G54" s="22"/>
      <c r="H54" s="22"/>
      <c r="I54" s="102"/>
      <c r="J54" s="29"/>
      <c r="K54" s="20"/>
    </row>
    <row r="55" spans="1:11" ht="59" thickTop="1" thickBot="1">
      <c r="A55" s="222"/>
      <c r="B55" s="20" t="s">
        <v>144</v>
      </c>
      <c r="C55" s="21" t="s">
        <v>99</v>
      </c>
      <c r="D55" s="21" t="str">
        <f>IF(AND(EXACT('Step 1 - App.A_Program Info.'!$D$13, "New Program"),EXACT('Step 1 - App.A_Program Info.'!$D$17,"Yes")), "Mandatory", "Optional")</f>
        <v>Optional</v>
      </c>
      <c r="E55" s="22"/>
      <c r="F55" s="102" t="str">
        <f t="shared" si="0"/>
        <v>N</v>
      </c>
      <c r="G55" s="22"/>
      <c r="H55" s="22"/>
      <c r="I55" s="102"/>
      <c r="J55" s="29"/>
      <c r="K55" s="20"/>
    </row>
    <row r="56" spans="1:11" ht="73.5" thickTop="1" thickBot="1">
      <c r="A56" s="222"/>
      <c r="B56" s="20" t="s">
        <v>145</v>
      </c>
      <c r="C56" s="21" t="s">
        <v>138</v>
      </c>
      <c r="D56" s="21" t="str">
        <f>IF(AND(EXACT('Step 1 - App.A_Program Info.'!$D$13, "New Program"),EXACT('Step 1 - App.A_Program Info.'!$D$17,"Yes")), "Mandatory", "Optional")</f>
        <v>Optional</v>
      </c>
      <c r="E56" s="22"/>
      <c r="F56" s="102" t="str">
        <f t="shared" si="0"/>
        <v>N</v>
      </c>
      <c r="G56" s="22"/>
      <c r="H56" s="22"/>
      <c r="I56" s="102"/>
      <c r="J56" s="29"/>
      <c r="K56" s="20"/>
    </row>
    <row r="57" spans="1:11" ht="44.5" thickTop="1" thickBot="1">
      <c r="A57" s="222"/>
      <c r="B57" s="20" t="s">
        <v>146</v>
      </c>
      <c r="C57" s="21" t="s">
        <v>61</v>
      </c>
      <c r="D57" s="21" t="str">
        <f>IF(AND(EXACT('Step 1 - App.A_Program Info.'!$D$13, "New Program"),EXACT('Step 1 - App.A_Program Info.'!$D$17,"Yes")), "Mandatory", "Optional")</f>
        <v>Optional</v>
      </c>
      <c r="E57" s="22"/>
      <c r="F57" s="102" t="str">
        <f t="shared" si="0"/>
        <v>N</v>
      </c>
      <c r="G57" s="22"/>
      <c r="H57" s="22"/>
      <c r="I57" s="102"/>
      <c r="J57" s="29"/>
      <c r="K57" s="20"/>
    </row>
    <row r="58" spans="1:11" ht="160.5" thickTop="1" thickBot="1">
      <c r="A58" s="222"/>
      <c r="B58" s="20" t="s">
        <v>147</v>
      </c>
      <c r="C58" s="21" t="s">
        <v>139</v>
      </c>
      <c r="D58" s="21" t="str">
        <f>IF(AND(EXACT('Step 1 - App.A_Program Info.'!$D$13, "New Program"),EXACT('Step 1 - App.A_Program Info.'!$D$17,"Yes")), "Mandatory", "Optional")</f>
        <v>Optional</v>
      </c>
      <c r="E58" s="22"/>
      <c r="F58" s="102" t="str">
        <f t="shared" si="0"/>
        <v>N</v>
      </c>
      <c r="G58" s="22"/>
      <c r="H58" s="22"/>
      <c r="I58" s="102"/>
      <c r="J58" s="29"/>
      <c r="K58" s="20"/>
    </row>
    <row r="59" spans="1:11" ht="102.5" thickTop="1" thickBot="1">
      <c r="A59" s="222"/>
      <c r="B59" s="20" t="s">
        <v>148</v>
      </c>
      <c r="C59" s="21" t="s">
        <v>140</v>
      </c>
      <c r="D59" s="21" t="str">
        <f>IF(AND(EXACT('Step 1 - App.A_Program Info.'!$D$13, "New Program"),EXACT('Step 1 - App.A_Program Info.'!$D$17,"Yes")), "Mandatory", "Optional")</f>
        <v>Optional</v>
      </c>
      <c r="E59" s="22"/>
      <c r="F59" s="102" t="str">
        <f t="shared" si="0"/>
        <v>N</v>
      </c>
      <c r="G59" s="22"/>
      <c r="H59" s="22"/>
      <c r="I59" s="102"/>
      <c r="J59" s="29"/>
      <c r="K59" s="20"/>
    </row>
    <row r="60" spans="1:11" ht="117" thickTop="1" thickBot="1">
      <c r="A60" s="222"/>
      <c r="B60" s="20" t="s">
        <v>149</v>
      </c>
      <c r="C60" s="21" t="s">
        <v>141</v>
      </c>
      <c r="D60" s="21" t="str">
        <f>IF(AND(EXACT('Step 1 - App.A_Program Info.'!$D$13, "New Program"),EXACT('Step 1 - App.A_Program Info.'!$D$17,"Yes")), "Mandatory", "Optional")</f>
        <v>Optional</v>
      </c>
      <c r="E60" s="22"/>
      <c r="F60" s="102" t="str">
        <f t="shared" si="0"/>
        <v>N</v>
      </c>
      <c r="G60" s="22"/>
      <c r="H60" s="22"/>
      <c r="I60" s="102"/>
      <c r="J60" s="29"/>
      <c r="K60" s="20"/>
    </row>
    <row r="61" spans="1:11" ht="88" thickTop="1" thickBot="1">
      <c r="A61" s="222"/>
      <c r="B61" s="20" t="s">
        <v>150</v>
      </c>
      <c r="C61" s="21" t="s">
        <v>91</v>
      </c>
      <c r="D61" s="21" t="str">
        <f>IF(AND(EXACT('Step 1 - App.A_Program Info.'!$D$13, "New Program"),EXACT('Step 1 - App.A_Program Info.'!$D$17,"Yes")), "Mandatory", "Optional")</f>
        <v>Optional</v>
      </c>
      <c r="E61" s="22"/>
      <c r="F61" s="102" t="str">
        <f t="shared" si="0"/>
        <v>N</v>
      </c>
      <c r="G61" s="22"/>
      <c r="H61" s="22"/>
      <c r="I61" s="102"/>
      <c r="J61" s="29"/>
      <c r="K61" s="20"/>
    </row>
    <row r="62" spans="1:11" ht="131.5" thickTop="1" thickBot="1">
      <c r="A62" s="222"/>
      <c r="B62" s="20" t="s">
        <v>151</v>
      </c>
      <c r="C62" s="21" t="s">
        <v>142</v>
      </c>
      <c r="D62" s="21" t="str">
        <f>IF(AND(EXACT('Step 1 - App.A_Program Info.'!$D$13, "New Program"),EXACT('Step 1 - App.A_Program Info.'!$D$17,"Yes")), "Mandatory", "Optional")</f>
        <v>Optional</v>
      </c>
      <c r="E62" s="22"/>
      <c r="F62" s="102" t="str">
        <f t="shared" si="0"/>
        <v>N</v>
      </c>
      <c r="G62" s="22"/>
      <c r="H62" s="22"/>
      <c r="I62" s="102"/>
      <c r="J62" s="29"/>
      <c r="K62" s="20"/>
    </row>
    <row r="63" spans="1:11" ht="15.5" thickTop="1" thickBot="1">
      <c r="A63" s="222"/>
      <c r="B63" s="20" t="s">
        <v>154</v>
      </c>
      <c r="C63" s="21" t="s">
        <v>137</v>
      </c>
      <c r="D63" s="21" t="str">
        <f>IF(AND(EXACT('Step 1 - App.A_Program Info.'!$D$13, "New Program"),EXACT('Step 1 - App.A_Program Info.'!$D$17,"Yes")), "Mandatory", "Optional")</f>
        <v>Optional</v>
      </c>
      <c r="E63" s="22"/>
      <c r="F63" s="102" t="str">
        <f t="shared" si="0"/>
        <v>N</v>
      </c>
      <c r="G63" s="22"/>
      <c r="H63" s="22"/>
      <c r="I63" s="102"/>
      <c r="J63" s="29"/>
      <c r="K63" s="20"/>
    </row>
    <row r="64" spans="1:11" ht="73.5" thickTop="1" thickBot="1">
      <c r="A64" s="222"/>
      <c r="B64" s="20" t="s">
        <v>155</v>
      </c>
      <c r="C64" s="21" t="s">
        <v>152</v>
      </c>
      <c r="D64" s="21" t="str">
        <f>IF(AND(EXACT('Step 1 - App.A_Program Info.'!$D$13, "New Program"),EXACT('Step 1 - App.A_Program Info.'!$D$17,"Yes")), "Mandatory", "Optional")</f>
        <v>Optional</v>
      </c>
      <c r="E64" s="22"/>
      <c r="F64" s="102" t="str">
        <f t="shared" si="0"/>
        <v>N</v>
      </c>
      <c r="G64" s="22"/>
      <c r="H64" s="22"/>
      <c r="I64" s="102"/>
      <c r="J64" s="29"/>
      <c r="K64" s="20"/>
    </row>
    <row r="65" spans="1:11" ht="131.5" thickTop="1" thickBot="1">
      <c r="A65" s="222"/>
      <c r="B65" s="20" t="s">
        <v>156</v>
      </c>
      <c r="C65" s="21" t="s">
        <v>153</v>
      </c>
      <c r="D65" s="21" t="str">
        <f>IF(AND(EXACT('Step 1 - App.A_Program Info.'!$D$13, "New Program"),EXACT('Step 1 - App.A_Program Info.'!$D$17,"Yes")), "Mandatory", "Optional")</f>
        <v>Optional</v>
      </c>
      <c r="E65" s="22"/>
      <c r="F65" s="102" t="str">
        <f t="shared" si="0"/>
        <v>N</v>
      </c>
      <c r="G65" s="22"/>
      <c r="H65" s="22"/>
      <c r="I65" s="102"/>
      <c r="J65" s="29"/>
      <c r="K65" s="20"/>
    </row>
    <row r="66" spans="1:11" ht="15.5" thickTop="1" thickBot="1">
      <c r="A66" s="222"/>
      <c r="B66" s="20" t="s">
        <v>157</v>
      </c>
      <c r="C66" s="21" t="s">
        <v>137</v>
      </c>
      <c r="D66" s="21" t="str">
        <f>IF(AND(EXACT('Step 1 - App.A_Program Info.'!$D$13, "New Program"),EXACT('Step 1 - App.A_Program Info.'!$D$17,"Yes")), "Mandatory", "Optional")</f>
        <v>Optional</v>
      </c>
      <c r="E66" s="22"/>
      <c r="F66" s="102" t="str">
        <f t="shared" si="0"/>
        <v>N</v>
      </c>
      <c r="G66" s="22"/>
      <c r="H66" s="22"/>
      <c r="I66" s="102"/>
      <c r="J66" s="29"/>
      <c r="K66" s="20"/>
    </row>
    <row r="67" spans="1:11" ht="73.5" thickTop="1" thickBot="1">
      <c r="A67" s="222"/>
      <c r="B67" s="20" t="s">
        <v>158</v>
      </c>
      <c r="C67" s="21" t="s">
        <v>1154</v>
      </c>
      <c r="D67" s="21" t="str">
        <f>IF(AND(EXACT('Step 1 - App.A_Program Info.'!$D$13, "New Program"),EXACT('Step 1 - App.A_Program Info.'!$D$17,"Yes")), "Mandatory", "Optional")</f>
        <v>Optional</v>
      </c>
      <c r="E67" s="22"/>
      <c r="F67" s="102" t="str">
        <f t="shared" si="0"/>
        <v>N</v>
      </c>
      <c r="G67" s="22"/>
      <c r="H67" s="22"/>
      <c r="I67" s="102"/>
      <c r="J67" s="29"/>
      <c r="K67" s="20"/>
    </row>
    <row r="68" spans="1:11" ht="117" thickTop="1" thickBot="1">
      <c r="A68" s="222" t="s">
        <v>218</v>
      </c>
      <c r="B68" s="20" t="s">
        <v>160</v>
      </c>
      <c r="C68" s="21" t="s">
        <v>159</v>
      </c>
      <c r="D68" s="21" t="str">
        <f>IF(AND(EXACT('Step 1 - App.A_Program Info.'!$D$13, "New Program"),EXACT('Step 1 - App.A_Program Info.'!$D$18,"Yes")), "Mandatory", "Optional")</f>
        <v>Optional</v>
      </c>
      <c r="E68" s="22"/>
      <c r="F68" s="102" t="str">
        <f t="shared" ref="F68:F82" si="1">IF(AND(EXACT(D68,"Mandatory"),EXACT(E68,"N")),"Y","N")</f>
        <v>N</v>
      </c>
      <c r="G68" s="22"/>
      <c r="H68" s="22"/>
      <c r="I68" s="102"/>
      <c r="J68" s="29"/>
      <c r="K68" s="20"/>
    </row>
    <row r="69" spans="1:11" ht="15.5" thickTop="1" thickBot="1">
      <c r="A69" s="222"/>
      <c r="B69" s="20" t="s">
        <v>166</v>
      </c>
      <c r="C69" s="21" t="s">
        <v>137</v>
      </c>
      <c r="D69" s="21" t="str">
        <f>IF(AND(EXACT('Step 1 - App.A_Program Info.'!$D$13, "New Program"),EXACT('Step 1 - App.A_Program Info.'!$D$18,"Yes")), "Mandatory", "Optional")</f>
        <v>Optional</v>
      </c>
      <c r="E69" s="22"/>
      <c r="F69" s="102" t="str">
        <f t="shared" si="1"/>
        <v>N</v>
      </c>
      <c r="G69" s="22"/>
      <c r="H69" s="22"/>
      <c r="I69" s="102"/>
      <c r="J69" s="29"/>
      <c r="K69" s="20"/>
    </row>
    <row r="70" spans="1:11" ht="59" thickTop="1" thickBot="1">
      <c r="A70" s="222"/>
      <c r="B70" s="20" t="s">
        <v>167</v>
      </c>
      <c r="C70" s="21" t="s">
        <v>99</v>
      </c>
      <c r="D70" s="21" t="str">
        <f>IF(AND(EXACT('Step 1 - App.A_Program Info.'!$D$13, "New Program"),EXACT('Step 1 - App.A_Program Info.'!$D$18,"Yes")), "Mandatory", "Optional")</f>
        <v>Optional</v>
      </c>
      <c r="E70" s="22"/>
      <c r="F70" s="102" t="str">
        <f t="shared" si="1"/>
        <v>N</v>
      </c>
      <c r="G70" s="22"/>
      <c r="H70" s="22"/>
      <c r="I70" s="102"/>
      <c r="J70" s="29"/>
      <c r="K70" s="20"/>
    </row>
    <row r="71" spans="1:11" ht="73.5" thickTop="1" thickBot="1">
      <c r="A71" s="222"/>
      <c r="B71" s="20" t="s">
        <v>168</v>
      </c>
      <c r="C71" s="21" t="s">
        <v>138</v>
      </c>
      <c r="D71" s="21" t="str">
        <f>IF(AND(EXACT('Step 1 - App.A_Program Info.'!$D$13, "New Program"),EXACT('Step 1 - App.A_Program Info.'!$D$18,"Yes")), "Mandatory", "Optional")</f>
        <v>Optional</v>
      </c>
      <c r="E71" s="22"/>
      <c r="F71" s="102" t="str">
        <f t="shared" si="1"/>
        <v>N</v>
      </c>
      <c r="G71" s="22"/>
      <c r="H71" s="22"/>
      <c r="I71" s="102"/>
      <c r="J71" s="29"/>
      <c r="K71" s="20"/>
    </row>
    <row r="72" spans="1:11" ht="44.5" thickTop="1" thickBot="1">
      <c r="A72" s="222"/>
      <c r="B72" s="20" t="s">
        <v>169</v>
      </c>
      <c r="C72" s="21" t="s">
        <v>61</v>
      </c>
      <c r="D72" s="21" t="str">
        <f>IF(AND(EXACT('Step 1 - App.A_Program Info.'!$D$13, "New Program"),EXACT('Step 1 - App.A_Program Info.'!$D$18,"Yes")), "Mandatory", "Optional")</f>
        <v>Optional</v>
      </c>
      <c r="E72" s="22"/>
      <c r="F72" s="102" t="str">
        <f t="shared" si="1"/>
        <v>N</v>
      </c>
      <c r="G72" s="22"/>
      <c r="H72" s="22"/>
      <c r="I72" s="102"/>
      <c r="J72" s="29"/>
      <c r="K72" s="20"/>
    </row>
    <row r="73" spans="1:11" ht="160.5" thickTop="1" thickBot="1">
      <c r="A73" s="222"/>
      <c r="B73" s="20" t="s">
        <v>170</v>
      </c>
      <c r="C73" s="21" t="s">
        <v>139</v>
      </c>
      <c r="D73" s="21" t="str">
        <f>IF(AND(EXACT('Step 1 - App.A_Program Info.'!$D$13, "New Program"),EXACT('Step 1 - App.A_Program Info.'!$D$18,"Yes")), "Mandatory", "Optional")</f>
        <v>Optional</v>
      </c>
      <c r="E73" s="22"/>
      <c r="F73" s="102" t="str">
        <f t="shared" si="1"/>
        <v>N</v>
      </c>
      <c r="G73" s="22"/>
      <c r="H73" s="22"/>
      <c r="I73" s="102"/>
      <c r="J73" s="29"/>
      <c r="K73" s="20"/>
    </row>
    <row r="74" spans="1:11" ht="102.5" thickTop="1" thickBot="1">
      <c r="A74" s="222"/>
      <c r="B74" s="20" t="s">
        <v>171</v>
      </c>
      <c r="C74" s="21" t="s">
        <v>140</v>
      </c>
      <c r="D74" s="21" t="str">
        <f>IF(AND(EXACT('Step 1 - App.A_Program Info.'!$D$13, "New Program"),EXACT('Step 1 - App.A_Program Info.'!$D$18,"Yes")), "Mandatory", "Optional")</f>
        <v>Optional</v>
      </c>
      <c r="E74" s="22"/>
      <c r="F74" s="102" t="str">
        <f t="shared" si="1"/>
        <v>N</v>
      </c>
      <c r="G74" s="22"/>
      <c r="H74" s="22"/>
      <c r="I74" s="102"/>
      <c r="J74" s="29"/>
      <c r="K74" s="20"/>
    </row>
    <row r="75" spans="1:11" ht="117" thickTop="1" thickBot="1">
      <c r="A75" s="222"/>
      <c r="B75" s="20" t="s">
        <v>172</v>
      </c>
      <c r="C75" s="21" t="s">
        <v>161</v>
      </c>
      <c r="D75" s="21" t="str">
        <f>IF(AND(EXACT('Step 1 - App.A_Program Info.'!$D$13, "New Program"),EXACT('Step 1 - App.A_Program Info.'!$D$18,"Yes")), "Mandatory", "Optional")</f>
        <v>Optional</v>
      </c>
      <c r="E75" s="22"/>
      <c r="F75" s="102" t="str">
        <f t="shared" si="1"/>
        <v>N</v>
      </c>
      <c r="G75" s="22"/>
      <c r="H75" s="22"/>
      <c r="I75" s="102"/>
      <c r="J75" s="29"/>
      <c r="K75" s="20"/>
    </row>
    <row r="76" spans="1:11" ht="88" thickTop="1" thickBot="1">
      <c r="A76" s="222"/>
      <c r="B76" s="20" t="s">
        <v>173</v>
      </c>
      <c r="C76" s="21" t="s">
        <v>91</v>
      </c>
      <c r="D76" s="21" t="str">
        <f>IF(AND(EXACT('Step 1 - App.A_Program Info.'!$D$13, "New Program"),EXACT('Step 1 - App.A_Program Info.'!$D$18,"Yes")), "Mandatory", "Optional")</f>
        <v>Optional</v>
      </c>
      <c r="E76" s="22"/>
      <c r="F76" s="102" t="str">
        <f t="shared" si="1"/>
        <v>N</v>
      </c>
      <c r="G76" s="22"/>
      <c r="H76" s="22"/>
      <c r="I76" s="102"/>
      <c r="J76" s="29"/>
      <c r="K76" s="20"/>
    </row>
    <row r="77" spans="1:11" ht="131.5" thickTop="1" thickBot="1">
      <c r="A77" s="222"/>
      <c r="B77" s="20" t="s">
        <v>174</v>
      </c>
      <c r="C77" s="21" t="s">
        <v>162</v>
      </c>
      <c r="D77" s="21" t="str">
        <f>IF(AND(EXACT('Step 1 - App.A_Program Info.'!$D$13, "New Program"),EXACT('Step 1 - App.A_Program Info.'!$D$18,"Yes")), "Mandatory", "Optional")</f>
        <v>Optional</v>
      </c>
      <c r="E77" s="22"/>
      <c r="F77" s="102" t="str">
        <f t="shared" si="1"/>
        <v>N</v>
      </c>
      <c r="G77" s="22"/>
      <c r="H77" s="22"/>
      <c r="I77" s="102"/>
      <c r="J77" s="29"/>
      <c r="K77" s="20"/>
    </row>
    <row r="78" spans="1:11" ht="15.5" thickTop="1" thickBot="1">
      <c r="A78" s="222"/>
      <c r="B78" s="20" t="s">
        <v>175</v>
      </c>
      <c r="C78" s="21" t="s">
        <v>137</v>
      </c>
      <c r="D78" s="21" t="str">
        <f>IF(AND(EXACT('Step 1 - App.A_Program Info.'!$D$13, "New Program"),EXACT('Step 1 - App.A_Program Info.'!$D$18,"Yes")), "Mandatory", "Optional")</f>
        <v>Optional</v>
      </c>
      <c r="E78" s="22"/>
      <c r="F78" s="102" t="str">
        <f t="shared" si="1"/>
        <v>N</v>
      </c>
      <c r="G78" s="22"/>
      <c r="H78" s="22"/>
      <c r="I78" s="102"/>
      <c r="J78" s="29"/>
      <c r="K78" s="20"/>
    </row>
    <row r="79" spans="1:11" ht="73.5" thickTop="1" thickBot="1">
      <c r="A79" s="222"/>
      <c r="B79" s="20" t="s">
        <v>176</v>
      </c>
      <c r="C79" s="21" t="s">
        <v>152</v>
      </c>
      <c r="D79" s="21" t="str">
        <f>IF(AND(EXACT('Step 1 - App.A_Program Info.'!$D$13, "New Program"),EXACT('Step 1 - App.A_Program Info.'!$D$18,"Yes")), "Mandatory", "Optional")</f>
        <v>Optional</v>
      </c>
      <c r="E79" s="22"/>
      <c r="F79" s="102" t="str">
        <f t="shared" si="1"/>
        <v>N</v>
      </c>
      <c r="G79" s="22"/>
      <c r="H79" s="22"/>
      <c r="I79" s="102"/>
      <c r="J79" s="29"/>
      <c r="K79" s="20"/>
    </row>
    <row r="80" spans="1:11" ht="131.5" thickTop="1" thickBot="1">
      <c r="A80" s="222"/>
      <c r="B80" s="20" t="s">
        <v>177</v>
      </c>
      <c r="C80" s="21" t="s">
        <v>163</v>
      </c>
      <c r="D80" s="21" t="str">
        <f>IF(AND(EXACT('Step 1 - App.A_Program Info.'!$D$13, "New Program"),EXACT('Step 1 - App.A_Program Info.'!$D$18,"Yes")), "Mandatory", "Optional")</f>
        <v>Optional</v>
      </c>
      <c r="E80" s="22"/>
      <c r="F80" s="102" t="str">
        <f t="shared" si="1"/>
        <v>N</v>
      </c>
      <c r="G80" s="22"/>
      <c r="H80" s="22"/>
      <c r="I80" s="102"/>
      <c r="J80" s="29"/>
      <c r="K80" s="20"/>
    </row>
    <row r="81" spans="1:11" ht="15.5" thickTop="1" thickBot="1">
      <c r="A81" s="222"/>
      <c r="B81" s="20" t="s">
        <v>178</v>
      </c>
      <c r="C81" s="21" t="s">
        <v>137</v>
      </c>
      <c r="D81" s="21" t="str">
        <f>IF(AND(EXACT('Step 1 - App.A_Program Info.'!$D$13, "New Program"),EXACT('Step 1 - App.A_Program Info.'!$D$18,"Yes")), "Mandatory", "Optional")</f>
        <v>Optional</v>
      </c>
      <c r="E81" s="22"/>
      <c r="F81" s="102" t="str">
        <f t="shared" si="1"/>
        <v>N</v>
      </c>
      <c r="G81" s="22"/>
      <c r="H81" s="22"/>
      <c r="I81" s="102"/>
      <c r="J81" s="29"/>
      <c r="K81" s="20"/>
    </row>
    <row r="82" spans="1:11" ht="73.5" thickTop="1" thickBot="1">
      <c r="A82" s="222"/>
      <c r="B82" s="20" t="s">
        <v>179</v>
      </c>
      <c r="C82" s="21" t="s">
        <v>1155</v>
      </c>
      <c r="D82" s="21" t="str">
        <f>IF(AND(EXACT('Step 1 - App.A_Program Info.'!$D$13, "New Program"),EXACT('Step 1 - App.A_Program Info.'!$D$18,"Yes")), "Mandatory", "Optional")</f>
        <v>Optional</v>
      </c>
      <c r="E82" s="22"/>
      <c r="F82" s="102" t="str">
        <f t="shared" si="1"/>
        <v>N</v>
      </c>
      <c r="G82" s="22"/>
      <c r="H82" s="22"/>
      <c r="I82" s="102"/>
      <c r="J82" s="29"/>
      <c r="K82" s="20"/>
    </row>
    <row r="83" spans="1:11" ht="117" thickTop="1" thickBot="1">
      <c r="A83" s="222" t="s">
        <v>1199</v>
      </c>
      <c r="B83" s="20" t="s">
        <v>1201</v>
      </c>
      <c r="C83" s="21" t="s">
        <v>1200</v>
      </c>
      <c r="D83" s="21" t="str">
        <f>IF(AND(EXACT('Step 1 - App.A_Program Info.'!$D$13, "New Program"),EXACT('Step 1 - App.A_Program Info.'!$D$19,"Yes")), "Mandatory", "Optional")</f>
        <v>Optional</v>
      </c>
      <c r="E83" s="22"/>
      <c r="F83" s="102" t="str">
        <f t="shared" si="0"/>
        <v>N</v>
      </c>
      <c r="G83" s="22"/>
      <c r="H83" s="22"/>
      <c r="I83" s="102"/>
      <c r="J83" s="29"/>
      <c r="K83" s="20"/>
    </row>
    <row r="84" spans="1:11" ht="15.5" thickTop="1" thickBot="1">
      <c r="A84" s="222"/>
      <c r="B84" s="20" t="s">
        <v>1202</v>
      </c>
      <c r="C84" s="21" t="s">
        <v>137</v>
      </c>
      <c r="D84" s="21" t="str">
        <f>IF(AND(EXACT('Step 1 - App.A_Program Info.'!$D$13, "New Program"),EXACT('Step 1 - App.A_Program Info.'!$D$19,"Yes")), "Mandatory", "Optional")</f>
        <v>Optional</v>
      </c>
      <c r="E84" s="22"/>
      <c r="F84" s="102" t="str">
        <f t="shared" si="0"/>
        <v>N</v>
      </c>
      <c r="G84" s="22"/>
      <c r="H84" s="22"/>
      <c r="I84" s="102"/>
      <c r="J84" s="29"/>
      <c r="K84" s="20"/>
    </row>
    <row r="85" spans="1:11" ht="59" thickTop="1" thickBot="1">
      <c r="A85" s="222"/>
      <c r="B85" s="20" t="s">
        <v>1203</v>
      </c>
      <c r="C85" s="21" t="s">
        <v>99</v>
      </c>
      <c r="D85" s="21" t="str">
        <f>IF(AND(EXACT('Step 1 - App.A_Program Info.'!$D$13, "New Program"),EXACT('Step 1 - App.A_Program Info.'!$D$19,"Yes")), "Mandatory", "Optional")</f>
        <v>Optional</v>
      </c>
      <c r="E85" s="22"/>
      <c r="F85" s="102" t="str">
        <f t="shared" si="0"/>
        <v>N</v>
      </c>
      <c r="G85" s="22"/>
      <c r="H85" s="22"/>
      <c r="I85" s="102"/>
      <c r="J85" s="29"/>
      <c r="K85" s="20"/>
    </row>
    <row r="86" spans="1:11" ht="73.5" thickTop="1" thickBot="1">
      <c r="A86" s="222"/>
      <c r="B86" s="20" t="s">
        <v>1204</v>
      </c>
      <c r="C86" s="21" t="s">
        <v>138</v>
      </c>
      <c r="D86" s="21" t="str">
        <f>IF(AND(EXACT('Step 1 - App.A_Program Info.'!$D$13, "New Program"),EXACT('Step 1 - App.A_Program Info.'!$D$19,"Yes")), "Mandatory", "Optional")</f>
        <v>Optional</v>
      </c>
      <c r="E86" s="22"/>
      <c r="F86" s="102" t="str">
        <f t="shared" si="0"/>
        <v>N</v>
      </c>
      <c r="G86" s="22"/>
      <c r="H86" s="22"/>
      <c r="I86" s="102"/>
      <c r="J86" s="29"/>
      <c r="K86" s="20"/>
    </row>
    <row r="87" spans="1:11" ht="44.5" thickTop="1" thickBot="1">
      <c r="A87" s="222"/>
      <c r="B87" s="20" t="s">
        <v>1205</v>
      </c>
      <c r="C87" s="21" t="s">
        <v>61</v>
      </c>
      <c r="D87" s="21" t="str">
        <f>IF(AND(EXACT('Step 1 - App.A_Program Info.'!$D$13, "New Program"),EXACT('Step 1 - App.A_Program Info.'!$D$19,"Yes")), "Mandatory", "Optional")</f>
        <v>Optional</v>
      </c>
      <c r="E87" s="22"/>
      <c r="F87" s="102" t="str">
        <f t="shared" si="0"/>
        <v>N</v>
      </c>
      <c r="G87" s="22"/>
      <c r="H87" s="22"/>
      <c r="I87" s="102"/>
      <c r="J87" s="29"/>
      <c r="K87" s="20"/>
    </row>
    <row r="88" spans="1:11" ht="160.5" thickTop="1" thickBot="1">
      <c r="A88" s="222"/>
      <c r="B88" s="20" t="s">
        <v>1206</v>
      </c>
      <c r="C88" s="21" t="s">
        <v>139</v>
      </c>
      <c r="D88" s="21" t="str">
        <f>IF(AND(EXACT('Step 1 - App.A_Program Info.'!$D$13, "New Program"),EXACT('Step 1 - App.A_Program Info.'!$D$19,"Yes")), "Mandatory", "Optional")</f>
        <v>Optional</v>
      </c>
      <c r="E88" s="22"/>
      <c r="F88" s="102" t="str">
        <f t="shared" si="0"/>
        <v>N</v>
      </c>
      <c r="G88" s="22"/>
      <c r="H88" s="22"/>
      <c r="I88" s="102"/>
      <c r="J88" s="29"/>
      <c r="K88" s="20"/>
    </row>
    <row r="89" spans="1:11" ht="102.5" thickTop="1" thickBot="1">
      <c r="A89" s="222"/>
      <c r="B89" s="20" t="s">
        <v>1207</v>
      </c>
      <c r="C89" s="21" t="s">
        <v>140</v>
      </c>
      <c r="D89" s="21" t="str">
        <f>IF(AND(EXACT('Step 1 - App.A_Program Info.'!$D$13, "New Program"),EXACT('Step 1 - App.A_Program Info.'!$D$19,"Yes")), "Mandatory", "Optional")</f>
        <v>Optional</v>
      </c>
      <c r="E89" s="22"/>
      <c r="F89" s="102" t="str">
        <f t="shared" si="0"/>
        <v>N</v>
      </c>
      <c r="G89" s="22"/>
      <c r="H89" s="22"/>
      <c r="I89" s="102"/>
      <c r="J89" s="29"/>
      <c r="K89" s="20"/>
    </row>
    <row r="90" spans="1:11" ht="117" thickTop="1" thickBot="1">
      <c r="A90" s="222"/>
      <c r="B90" s="20" t="s">
        <v>1208</v>
      </c>
      <c r="C90" s="21" t="s">
        <v>1209</v>
      </c>
      <c r="D90" s="21" t="str">
        <f>IF(AND(EXACT('Step 1 - App.A_Program Info.'!$D$13, "New Program"),EXACT('Step 1 - App.A_Program Info.'!$D$19,"Yes")), "Mandatory", "Optional")</f>
        <v>Optional</v>
      </c>
      <c r="E90" s="22"/>
      <c r="F90" s="102" t="str">
        <f t="shared" si="0"/>
        <v>N</v>
      </c>
      <c r="G90" s="22"/>
      <c r="H90" s="22"/>
      <c r="I90" s="102"/>
      <c r="J90" s="29"/>
      <c r="K90" s="20"/>
    </row>
    <row r="91" spans="1:11" ht="88" thickTop="1" thickBot="1">
      <c r="A91" s="222"/>
      <c r="B91" s="20" t="s">
        <v>1210</v>
      </c>
      <c r="C91" s="21" t="s">
        <v>91</v>
      </c>
      <c r="D91" s="21" t="str">
        <f>IF(AND(EXACT('Step 1 - App.A_Program Info.'!$D$13, "New Program"),EXACT('Step 1 - App.A_Program Info.'!$D$19,"Yes")), "Mandatory", "Optional")</f>
        <v>Optional</v>
      </c>
      <c r="E91" s="22"/>
      <c r="F91" s="102" t="str">
        <f t="shared" ref="F91:F118" si="2">IF(AND(EXACT(D91,"Mandatory"),EXACT(E91,"N")),"Y","N")</f>
        <v>N</v>
      </c>
      <c r="G91" s="22"/>
      <c r="H91" s="22"/>
      <c r="I91" s="102"/>
      <c r="J91" s="29"/>
      <c r="K91" s="20"/>
    </row>
    <row r="92" spans="1:11" ht="131.5" thickTop="1" thickBot="1">
      <c r="A92" s="222"/>
      <c r="B92" s="20" t="s">
        <v>1211</v>
      </c>
      <c r="C92" s="21" t="s">
        <v>1212</v>
      </c>
      <c r="D92" s="21" t="str">
        <f>IF(AND(EXACT('Step 1 - App.A_Program Info.'!$D$13, "New Program"),EXACT('Step 1 - App.A_Program Info.'!$D$19,"Yes")), "Mandatory", "Optional")</f>
        <v>Optional</v>
      </c>
      <c r="E92" s="22"/>
      <c r="F92" s="102" t="str">
        <f t="shared" si="2"/>
        <v>N</v>
      </c>
      <c r="G92" s="22"/>
      <c r="H92" s="22"/>
      <c r="I92" s="102"/>
      <c r="J92" s="29"/>
      <c r="K92" s="20"/>
    </row>
    <row r="93" spans="1:11" ht="15.5" thickTop="1" thickBot="1">
      <c r="A93" s="222"/>
      <c r="B93" s="20" t="s">
        <v>1213</v>
      </c>
      <c r="C93" s="21" t="s">
        <v>137</v>
      </c>
      <c r="D93" s="21" t="str">
        <f>IF(AND(EXACT('Step 1 - App.A_Program Info.'!$D$13, "New Program"),EXACT('Step 1 - App.A_Program Info.'!$D$19,"Yes")), "Mandatory", "Optional")</f>
        <v>Optional</v>
      </c>
      <c r="E93" s="22"/>
      <c r="F93" s="102" t="str">
        <f t="shared" si="2"/>
        <v>N</v>
      </c>
      <c r="G93" s="22"/>
      <c r="H93" s="22"/>
      <c r="I93" s="102"/>
      <c r="J93" s="29"/>
      <c r="K93" s="20"/>
    </row>
    <row r="94" spans="1:11" ht="73.5" thickTop="1" thickBot="1">
      <c r="A94" s="222"/>
      <c r="B94" s="20" t="s">
        <v>1214</v>
      </c>
      <c r="C94" s="21" t="s">
        <v>152</v>
      </c>
      <c r="D94" s="21" t="str">
        <f>IF(AND(EXACT('Step 1 - App.A_Program Info.'!$D$13, "New Program"),EXACT('Step 1 - App.A_Program Info.'!$D$19,"Yes")), "Mandatory", "Optional")</f>
        <v>Optional</v>
      </c>
      <c r="E94" s="22"/>
      <c r="F94" s="102" t="str">
        <f t="shared" si="2"/>
        <v>N</v>
      </c>
      <c r="G94" s="22"/>
      <c r="H94" s="22"/>
      <c r="I94" s="102"/>
      <c r="J94" s="29"/>
      <c r="K94" s="20"/>
    </row>
    <row r="95" spans="1:11" ht="131.5" thickTop="1" thickBot="1">
      <c r="A95" s="222"/>
      <c r="B95" s="20" t="s">
        <v>1215</v>
      </c>
      <c r="C95" s="21" t="s">
        <v>1219</v>
      </c>
      <c r="D95" s="21" t="str">
        <f>IF(AND(EXACT('Step 1 - App.A_Program Info.'!$D$13, "New Program"),EXACT('Step 1 - App.A_Program Info.'!$D$19,"Yes")), "Mandatory", "Optional")</f>
        <v>Optional</v>
      </c>
      <c r="E95" s="22"/>
      <c r="F95" s="102" t="str">
        <f t="shared" si="2"/>
        <v>N</v>
      </c>
      <c r="G95" s="22"/>
      <c r="H95" s="22"/>
      <c r="I95" s="102"/>
      <c r="J95" s="29"/>
      <c r="K95" s="20"/>
    </row>
    <row r="96" spans="1:11" ht="15.5" thickTop="1" thickBot="1">
      <c r="A96" s="222"/>
      <c r="B96" s="20" t="s">
        <v>1216</v>
      </c>
      <c r="C96" s="21" t="s">
        <v>1218</v>
      </c>
      <c r="D96" s="21" t="str">
        <f>IF(AND(EXACT('Step 1 - App.A_Program Info.'!$D$13, "New Program"),EXACT('Step 1 - App.A_Program Info.'!$D$19,"Yes")), "Mandatory", "Optional")</f>
        <v>Optional</v>
      </c>
      <c r="E96" s="22"/>
      <c r="F96" s="102" t="str">
        <f t="shared" si="2"/>
        <v>N</v>
      </c>
      <c r="G96" s="22"/>
      <c r="H96" s="22"/>
      <c r="I96" s="102"/>
      <c r="J96" s="29"/>
      <c r="K96" s="20"/>
    </row>
    <row r="97" spans="1:11" ht="73.5" thickTop="1" thickBot="1">
      <c r="A97" s="222"/>
      <c r="B97" s="20" t="s">
        <v>1217</v>
      </c>
      <c r="C97" s="21" t="s">
        <v>1155</v>
      </c>
      <c r="D97" s="21" t="str">
        <f>IF(AND(EXACT('Step 1 - App.A_Program Info.'!$D$13, "New Program"),EXACT('Step 1 - App.A_Program Info.'!$D$19,"Yes")), "Mandatory", "Optional")</f>
        <v>Optional</v>
      </c>
      <c r="E97" s="22"/>
      <c r="F97" s="102" t="str">
        <f t="shared" si="2"/>
        <v>N</v>
      </c>
      <c r="G97" s="22"/>
      <c r="H97" s="22"/>
      <c r="I97" s="102"/>
      <c r="J97" s="29"/>
      <c r="K97" s="20"/>
    </row>
    <row r="98" spans="1:11" ht="117" thickTop="1" thickBot="1">
      <c r="A98" s="222" t="s">
        <v>1220</v>
      </c>
      <c r="B98" s="20" t="s">
        <v>1221</v>
      </c>
      <c r="C98" s="21" t="s">
        <v>164</v>
      </c>
      <c r="D98" s="21" t="str">
        <f>IF(AND(EXACT('Step 1 - App.A_Program Info.'!$D$13, "New Program"),EXACT('Step 1 - App.A_Program Info.'!$D$10,"View Only")),"Mandatory", "Optional")</f>
        <v>Optional</v>
      </c>
      <c r="E98" s="22"/>
      <c r="F98" s="102" t="str">
        <f t="shared" si="2"/>
        <v>N</v>
      </c>
      <c r="G98" s="22"/>
      <c r="H98" s="22"/>
      <c r="I98" s="102"/>
      <c r="J98" s="29"/>
      <c r="K98" s="20"/>
    </row>
    <row r="99" spans="1:11" ht="30" thickTop="1" thickBot="1">
      <c r="A99" s="222"/>
      <c r="B99" s="20" t="s">
        <v>1222</v>
      </c>
      <c r="C99" s="21" t="s">
        <v>180</v>
      </c>
      <c r="D99" s="21" t="str">
        <f>IF(AND(EXACT('Step 1 - App.A_Program Info.'!$D$13, "New Program"),EXACT('Step 1 - App.A_Program Info.'!$D$10,"View Only")),"Mandatory", "Optional")</f>
        <v>Optional</v>
      </c>
      <c r="E99" s="22"/>
      <c r="F99" s="102" t="str">
        <f t="shared" si="2"/>
        <v>N</v>
      </c>
      <c r="G99" s="22"/>
      <c r="H99" s="22"/>
      <c r="I99" s="102"/>
      <c r="J99" s="29"/>
      <c r="K99" s="20"/>
    </row>
    <row r="100" spans="1:11" ht="44.5" thickTop="1" thickBot="1">
      <c r="A100" s="222"/>
      <c r="B100" s="20" t="s">
        <v>1223</v>
      </c>
      <c r="C100" s="21" t="s">
        <v>61</v>
      </c>
      <c r="D100" s="21" t="str">
        <f>IF(AND(EXACT('Step 1 - App.A_Program Info.'!$D$13, "New Program"),EXACT('Step 1 - App.A_Program Info.'!$D$10,"View Only")),"Mandatory", "Optional")</f>
        <v>Optional</v>
      </c>
      <c r="E100" s="22"/>
      <c r="F100" s="102" t="str">
        <f t="shared" si="2"/>
        <v>N</v>
      </c>
      <c r="G100" s="22"/>
      <c r="H100" s="22"/>
      <c r="I100" s="102"/>
      <c r="J100" s="29"/>
      <c r="K100" s="20"/>
    </row>
    <row r="101" spans="1:11" ht="117" thickTop="1" thickBot="1">
      <c r="A101" s="222"/>
      <c r="B101" s="20" t="s">
        <v>1224</v>
      </c>
      <c r="C101" s="21" t="s">
        <v>181</v>
      </c>
      <c r="D101" s="21" t="str">
        <f>IF(AND(EXACT('Step 1 - App.A_Program Info.'!$D$13, "New Program"),EXACT('Step 1 - App.A_Program Info.'!$D$10,"View Only")),"Mandatory", "Optional")</f>
        <v>Optional</v>
      </c>
      <c r="E101" s="22"/>
      <c r="F101" s="102" t="str">
        <f t="shared" si="2"/>
        <v>N</v>
      </c>
      <c r="G101" s="22"/>
      <c r="H101" s="22"/>
      <c r="I101" s="102"/>
      <c r="J101" s="29"/>
      <c r="K101" s="20"/>
    </row>
    <row r="102" spans="1:11" ht="30" thickTop="1" thickBot="1">
      <c r="A102" s="222"/>
      <c r="B102" s="20" t="s">
        <v>1225</v>
      </c>
      <c r="C102" s="21" t="s">
        <v>182</v>
      </c>
      <c r="D102" s="21" t="str">
        <f>IF(AND(EXACT('Step 1 - App.A_Program Info.'!$D$13, "New Program"),EXACT('Step 1 - App.A_Program Info.'!$D$10,"View Only")),"Mandatory", "Optional")</f>
        <v>Optional</v>
      </c>
      <c r="E102" s="22"/>
      <c r="F102" s="102" t="str">
        <f t="shared" si="2"/>
        <v>N</v>
      </c>
      <c r="G102" s="22"/>
      <c r="H102" s="22"/>
      <c r="I102" s="102"/>
      <c r="J102" s="29"/>
      <c r="K102" s="20"/>
    </row>
    <row r="103" spans="1:11" ht="131.5" thickTop="1" thickBot="1">
      <c r="A103" s="222"/>
      <c r="B103" s="20" t="s">
        <v>1226</v>
      </c>
      <c r="C103" s="21" t="s">
        <v>1156</v>
      </c>
      <c r="D103" s="21" t="str">
        <f>IF(AND(EXACT('Step 1 - App.A_Program Info.'!$D$13, "New Program"),EXACT('Step 1 - App.A_Program Info.'!$D$10,"View Only")),"Mandatory", "Optional")</f>
        <v>Optional</v>
      </c>
      <c r="E103" s="22"/>
      <c r="F103" s="102" t="str">
        <f t="shared" si="2"/>
        <v>N</v>
      </c>
      <c r="G103" s="22"/>
      <c r="H103" s="22"/>
      <c r="I103" s="102"/>
      <c r="J103" s="29"/>
      <c r="K103" s="20"/>
    </row>
    <row r="104" spans="1:11" ht="146" thickTop="1" thickBot="1">
      <c r="A104" s="222" t="s">
        <v>1227</v>
      </c>
      <c r="B104" s="20" t="s">
        <v>1228</v>
      </c>
      <c r="C104" s="21" t="s">
        <v>188</v>
      </c>
      <c r="D104" s="21" t="str">
        <f>IF(AND(EXACT('Step 1 - App.A_Program Info.'!$D$13, "New Program"),EXACT('Step 1 - App.A_Program Info.'!$D$17,"Yes")), "Mandatory", "Optional")</f>
        <v>Optional</v>
      </c>
      <c r="E104" s="22"/>
      <c r="F104" s="102" t="str">
        <f t="shared" si="2"/>
        <v>N</v>
      </c>
      <c r="G104" s="22" t="s">
        <v>343</v>
      </c>
      <c r="H104" s="22"/>
      <c r="I104" s="102"/>
      <c r="J104" s="29"/>
      <c r="K104" s="20"/>
    </row>
    <row r="105" spans="1:11" ht="15.5" thickTop="1" thickBot="1">
      <c r="A105" s="222"/>
      <c r="B105" s="20" t="s">
        <v>1229</v>
      </c>
      <c r="C105" s="21" t="s">
        <v>190</v>
      </c>
      <c r="D105" s="21" t="str">
        <f>IF(AND(EXACT('Step 1 - App.A_Program Info.'!$D$13, "New Program"),EXACT('Step 1 - App.A_Program Info.'!$D$17,"Yes")), "Mandatory", "Optional")</f>
        <v>Optional</v>
      </c>
      <c r="E105" s="22"/>
      <c r="F105" s="102" t="str">
        <f t="shared" si="2"/>
        <v>N</v>
      </c>
      <c r="G105" s="22"/>
      <c r="H105" s="22"/>
      <c r="I105" s="102"/>
      <c r="J105" s="29"/>
      <c r="K105" s="20"/>
    </row>
    <row r="106" spans="1:11" ht="44.5" thickTop="1" thickBot="1">
      <c r="A106" s="222"/>
      <c r="B106" s="20" t="s">
        <v>1230</v>
      </c>
      <c r="C106" s="21" t="s">
        <v>59</v>
      </c>
      <c r="D106" s="21" t="str">
        <f>IF(AND(EXACT('Step 1 - App.A_Program Info.'!$D$13, "New Program"),EXACT('Step 1 - App.A_Program Info.'!$D$17,"Yes")), "Mandatory", "Optional")</f>
        <v>Optional</v>
      </c>
      <c r="E106" s="22"/>
      <c r="F106" s="102" t="str">
        <f t="shared" si="2"/>
        <v>N</v>
      </c>
      <c r="G106" s="22"/>
      <c r="H106" s="22"/>
      <c r="I106" s="102"/>
      <c r="J106" s="29"/>
      <c r="K106" s="20"/>
    </row>
    <row r="107" spans="1:11" ht="59" thickTop="1" thickBot="1">
      <c r="A107" s="222"/>
      <c r="B107" s="20" t="s">
        <v>1231</v>
      </c>
      <c r="C107" s="21" t="s">
        <v>60</v>
      </c>
      <c r="D107" s="21" t="str">
        <f>IF(AND(EXACT('Step 1 - App.A_Program Info.'!$D$13, "New Program"),EXACT('Step 1 - App.A_Program Info.'!$D$17,"Yes")), "Mandatory", "Optional")</f>
        <v>Optional</v>
      </c>
      <c r="E107" s="22"/>
      <c r="F107" s="102" t="str">
        <f t="shared" si="2"/>
        <v>N</v>
      </c>
      <c r="G107" s="22"/>
      <c r="H107" s="22"/>
      <c r="I107" s="102"/>
      <c r="J107" s="29"/>
      <c r="K107" s="20"/>
    </row>
    <row r="108" spans="1:11" ht="44.5" thickTop="1" thickBot="1">
      <c r="A108" s="222"/>
      <c r="B108" s="20" t="s">
        <v>1233</v>
      </c>
      <c r="C108" s="21" t="s">
        <v>61</v>
      </c>
      <c r="D108" s="21" t="str">
        <f>IF(AND(EXACT('Step 1 - App.A_Program Info.'!$D$13, "New Program"),EXACT('Step 1 - App.A_Program Info.'!$D$17,"Yes")), "Mandatory", "Optional")</f>
        <v>Optional</v>
      </c>
      <c r="E108" s="22"/>
      <c r="F108" s="102" t="str">
        <f t="shared" si="2"/>
        <v>N</v>
      </c>
      <c r="G108" s="22"/>
      <c r="H108" s="22"/>
      <c r="I108" s="102"/>
      <c r="J108" s="29"/>
      <c r="K108" s="20"/>
    </row>
    <row r="109" spans="1:11" ht="175" thickTop="1" thickBot="1">
      <c r="A109" s="222"/>
      <c r="B109" s="20" t="s">
        <v>1234</v>
      </c>
      <c r="C109" s="21" t="s">
        <v>191</v>
      </c>
      <c r="D109" s="21" t="str">
        <f>IF(AND(EXACT('Step 1 - App.A_Program Info.'!$D$13, "New Program"),EXACT('Step 1 - App.A_Program Info.'!$D$17,"Yes")), "Mandatory", "Optional")</f>
        <v>Optional</v>
      </c>
      <c r="E109" s="22"/>
      <c r="F109" s="102" t="str">
        <f t="shared" si="2"/>
        <v>N</v>
      </c>
      <c r="G109" s="22"/>
      <c r="H109" s="22"/>
      <c r="I109" s="102"/>
      <c r="J109" s="29"/>
      <c r="K109" s="20"/>
    </row>
    <row r="110" spans="1:11" ht="102.5" thickTop="1" thickBot="1">
      <c r="A110" s="222"/>
      <c r="B110" s="20" t="s">
        <v>1235</v>
      </c>
      <c r="C110" s="21" t="s">
        <v>192</v>
      </c>
      <c r="D110" s="21" t="str">
        <f>IF(AND(EXACT('Step 1 - App.A_Program Info.'!$D$13, "New Program"),EXACT('Step 1 - App.A_Program Info.'!$D$17,"Yes")), "Mandatory", "Optional")</f>
        <v>Optional</v>
      </c>
      <c r="E110" s="22"/>
      <c r="F110" s="102" t="str">
        <f t="shared" si="2"/>
        <v>N</v>
      </c>
      <c r="G110" s="22"/>
      <c r="H110" s="22"/>
      <c r="I110" s="102"/>
      <c r="J110" s="29"/>
      <c r="K110" s="20"/>
    </row>
    <row r="111" spans="1:11" ht="160.5" thickTop="1" thickBot="1">
      <c r="A111" s="222"/>
      <c r="B111" s="20" t="s">
        <v>1236</v>
      </c>
      <c r="C111" s="21" t="s">
        <v>193</v>
      </c>
      <c r="D111" s="21" t="str">
        <f>IF(AND(EXACT('Step 1 - App.A_Program Info.'!$D$13, "New Program"),EXACT('Step 1 - App.A_Program Info.'!$D$17,"Yes")), "Mandatory", "Optional")</f>
        <v>Optional</v>
      </c>
      <c r="E111" s="22"/>
      <c r="F111" s="102" t="str">
        <f t="shared" si="2"/>
        <v>N</v>
      </c>
      <c r="G111" s="22"/>
      <c r="H111" s="22"/>
      <c r="I111" s="102"/>
      <c r="J111" s="29"/>
      <c r="K111" s="20"/>
    </row>
    <row r="112" spans="1:11" ht="15.5" thickTop="1" thickBot="1">
      <c r="A112" s="222"/>
      <c r="B112" s="20" t="s">
        <v>1237</v>
      </c>
      <c r="C112" s="21" t="s">
        <v>194</v>
      </c>
      <c r="D112" s="21" t="str">
        <f>IF(AND(EXACT('Step 1 - App.A_Program Info.'!$D$13, "New Program"),EXACT('Step 1 - App.A_Program Info.'!$D$17,"Yes")), "Mandatory", "Optional")</f>
        <v>Optional</v>
      </c>
      <c r="E112" s="22"/>
      <c r="F112" s="102" t="str">
        <f t="shared" si="2"/>
        <v>N</v>
      </c>
      <c r="G112" s="22"/>
      <c r="H112" s="22"/>
      <c r="I112" s="102"/>
      <c r="J112" s="29"/>
      <c r="K112" s="20"/>
    </row>
    <row r="113" spans="1:11" ht="44.5" thickTop="1" thickBot="1">
      <c r="A113" s="222"/>
      <c r="B113" s="20" t="s">
        <v>1238</v>
      </c>
      <c r="C113" s="21" t="s">
        <v>1157</v>
      </c>
      <c r="D113" s="21" t="str">
        <f>IF(AND(EXACT('Step 1 - App.A_Program Info.'!$D$13, "New Program"),EXACT('Step 1 - App.A_Program Info.'!$D$17,"Yes")), "Mandatory", "Optional")</f>
        <v>Optional</v>
      </c>
      <c r="E113" s="22"/>
      <c r="F113" s="102" t="str">
        <f t="shared" si="2"/>
        <v>N</v>
      </c>
      <c r="G113" s="22"/>
      <c r="H113" s="22"/>
      <c r="I113" s="102"/>
      <c r="J113" s="29"/>
      <c r="K113" s="20"/>
    </row>
    <row r="114" spans="1:11" ht="204" thickTop="1" thickBot="1">
      <c r="A114" s="222" t="s">
        <v>1239</v>
      </c>
      <c r="B114" s="20" t="s">
        <v>1240</v>
      </c>
      <c r="C114" s="21" t="s">
        <v>204</v>
      </c>
      <c r="D114" s="21" t="str">
        <f>IF(AND(EXACT('Step 1 - App.A_Program Info.'!$D$13, "New Program"),EXACT('Step 1 - App.A_Program Info.'!$D$17,"Yes")), "Mandatory", "Optional")</f>
        <v>Optional</v>
      </c>
      <c r="E114" s="22"/>
      <c r="F114" s="102" t="str">
        <f t="shared" si="2"/>
        <v>N</v>
      </c>
      <c r="G114" s="22"/>
      <c r="H114" s="22"/>
      <c r="I114" s="102"/>
      <c r="J114" s="29"/>
      <c r="K114" s="20"/>
    </row>
    <row r="115" spans="1:11" ht="30" thickTop="1" thickBot="1">
      <c r="A115" s="222"/>
      <c r="B115" s="20" t="s">
        <v>1241</v>
      </c>
      <c r="C115" s="21" t="s">
        <v>206</v>
      </c>
      <c r="D115" s="21" t="str">
        <f>IF(AND(EXACT('Step 1 - App.A_Program Info.'!$D$13, "New Program"),EXACT('Step 1 - App.A_Program Info.'!$D$17,"Yes")), "Mandatory", "Optional")</f>
        <v>Optional</v>
      </c>
      <c r="E115" s="22"/>
      <c r="F115" s="102" t="str">
        <f t="shared" si="2"/>
        <v>N</v>
      </c>
      <c r="G115" s="22"/>
      <c r="H115" s="22"/>
      <c r="I115" s="102"/>
      <c r="J115" s="29"/>
      <c r="K115" s="20"/>
    </row>
    <row r="116" spans="1:11" ht="233" thickTop="1" thickBot="1">
      <c r="A116" s="222"/>
      <c r="B116" s="20" t="s">
        <v>1242</v>
      </c>
      <c r="C116" s="21" t="s">
        <v>212</v>
      </c>
      <c r="D116" s="21" t="str">
        <f>IF(AND(EXACT('Step 1 - App.A_Program Info.'!$D$13, "New Program"),EXACT('Step 1 - App.A_Program Info.'!$D$17,"Yes")), "Mandatory", "Optional")</f>
        <v>Optional</v>
      </c>
      <c r="E116" s="22"/>
      <c r="F116" s="102" t="str">
        <f t="shared" si="2"/>
        <v>N</v>
      </c>
      <c r="G116" s="22"/>
      <c r="H116" s="22"/>
      <c r="I116" s="102"/>
      <c r="J116" s="29"/>
      <c r="K116" s="20"/>
    </row>
    <row r="117" spans="1:11" ht="15.5" thickTop="1" thickBot="1">
      <c r="A117" s="222"/>
      <c r="B117" s="20" t="s">
        <v>1243</v>
      </c>
      <c r="C117" s="21" t="s">
        <v>207</v>
      </c>
      <c r="D117" s="21" t="str">
        <f>IF(AND(EXACT('Step 1 - App.A_Program Info.'!$D$13, "New Program"),EXACT('Step 1 - App.A_Program Info.'!$D$17,"Yes")), "Mandatory", "Optional")</f>
        <v>Optional</v>
      </c>
      <c r="E117" s="22"/>
      <c r="F117" s="102" t="str">
        <f t="shared" si="2"/>
        <v>N</v>
      </c>
      <c r="G117" s="22"/>
      <c r="H117" s="22"/>
      <c r="I117" s="102"/>
      <c r="J117" s="29"/>
      <c r="K117" s="20"/>
    </row>
    <row r="118" spans="1:11" ht="30" thickTop="1" thickBot="1">
      <c r="A118" s="222"/>
      <c r="B118" s="20" t="s">
        <v>1232</v>
      </c>
      <c r="C118" s="21" t="s">
        <v>1158</v>
      </c>
      <c r="D118" s="21" t="str">
        <f>IF(AND(EXACT('Step 1 - App.A_Program Info.'!$D$13, "New Program"),EXACT('Step 1 - App.A_Program Info.'!$D$17,"Yes")), "Mandatory", "Optional")</f>
        <v>Optional</v>
      </c>
      <c r="E118" s="22"/>
      <c r="F118" s="102" t="str">
        <f t="shared" si="2"/>
        <v>N</v>
      </c>
      <c r="G118" s="22"/>
      <c r="H118" s="22"/>
      <c r="I118" s="102"/>
      <c r="J118" s="29"/>
      <c r="K118" s="20"/>
    </row>
    <row r="119" spans="1:11" ht="15" thickTop="1"/>
  </sheetData>
  <sheetProtection algorithmName="SHA-512" hashValue="KQAnXaj3+m67nuqLus3BqbqAHtu6cVQl5BXxOj+y0G3XeScZcYZvXqZGszkjtWVkD0AAdalLwqt3L2rj/qrUFQ==" saltValue="ti3OoaBC9gGTbpo6/NrhMA==" spinCount="100000" sheet="1" formatCells="0" formatColumns="0" formatRows="0" insertColumns="0" insertRows="0" insertHyperlinks="0" deleteColumns="0" deleteRows="0" sort="0" autoFilter="0" pivotTables="0"/>
  <autoFilter ref="A10:L118" xr:uid="{00000000-0009-0000-0000-000003000000}"/>
  <mergeCells count="10">
    <mergeCell ref="A114:A118"/>
    <mergeCell ref="A11:A20"/>
    <mergeCell ref="A21:A25"/>
    <mergeCell ref="A26:A42"/>
    <mergeCell ref="A43:A52"/>
    <mergeCell ref="A53:A67"/>
    <mergeCell ref="A83:A97"/>
    <mergeCell ref="A98:A103"/>
    <mergeCell ref="A104:A113"/>
    <mergeCell ref="A68:A82"/>
  </mergeCells>
  <phoneticPr fontId="2" type="noConversion"/>
  <conditionalFormatting sqref="F11:F118">
    <cfRule type="cellIs" dxfId="0" priority="1" operator="equal">
      <formula>"Y"</formula>
    </cfRule>
  </conditionalFormatting>
  <dataValidations count="1">
    <dataValidation type="list" allowBlank="1" showInputMessage="1" showErrorMessage="1" sqref="I2:I8 I11:I1048576 E11:F118" xr:uid="{00000000-0002-0000-0300-000000000000}">
      <formula1>"Y,N"</formula1>
    </dataValidation>
  </dataValidations>
  <pageMargins left="0.7" right="0.7" top="0.75" bottom="0.75" header="0.3" footer="0.3"/>
  <pageSetup paperSize="9" scale="31"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412"/>
  <sheetViews>
    <sheetView showGridLines="0" view="pageBreakPreview" zoomScale="90" zoomScaleNormal="100" zoomScaleSheetLayoutView="90" workbookViewId="0">
      <pane ySplit="14" topLeftCell="A387" activePane="bottomLeft" state="frozen"/>
      <selection pane="bottomLeft" activeCell="G390" sqref="G390"/>
    </sheetView>
  </sheetViews>
  <sheetFormatPr defaultColWidth="8.7265625" defaultRowHeight="14.5"/>
  <cols>
    <col min="1" max="1" width="10" style="12" customWidth="1"/>
    <col min="2" max="2" width="10.08984375" style="12" customWidth="1"/>
    <col min="3" max="3" width="88.08984375" style="12" customWidth="1"/>
    <col min="4" max="4" width="17.90625" style="12" customWidth="1"/>
    <col min="5" max="5" width="33.90625" style="13" customWidth="1"/>
    <col min="6" max="6" width="28.08984375" style="194" customWidth="1"/>
    <col min="7" max="7" width="15.26953125" style="36" customWidth="1"/>
    <col min="8" max="8" width="13" style="36" customWidth="1"/>
    <col min="9" max="9" width="15.6328125" style="13" customWidth="1"/>
    <col min="10" max="10" width="29.6328125" style="3" customWidth="1"/>
    <col min="11" max="16384" width="8.7265625" style="13"/>
  </cols>
  <sheetData>
    <row r="1" spans="1:10" s="2" customFormat="1" ht="20" thickBot="1">
      <c r="A1" s="111" t="s">
        <v>873</v>
      </c>
      <c r="B1" s="4"/>
      <c r="C1" s="4"/>
      <c r="D1" s="3"/>
      <c r="E1" s="106" t="s">
        <v>724</v>
      </c>
      <c r="F1" s="184" t="s">
        <v>956</v>
      </c>
      <c r="G1" s="231" t="s">
        <v>1171</v>
      </c>
      <c r="H1" s="231"/>
      <c r="I1" s="107" t="s">
        <v>1172</v>
      </c>
      <c r="J1" s="4"/>
    </row>
    <row r="2" spans="1:10" s="2" customFormat="1" ht="20.5" customHeight="1" thickBot="1">
      <c r="A2" s="112" t="s">
        <v>919</v>
      </c>
      <c r="B2" s="112"/>
      <c r="C2" s="112"/>
      <c r="D2" s="3"/>
      <c r="E2" s="108"/>
      <c r="F2" s="185"/>
      <c r="G2" s="232"/>
      <c r="H2" s="232"/>
      <c r="I2" s="46"/>
      <c r="J2" s="4"/>
    </row>
    <row r="3" spans="1:10" s="2" customFormat="1" ht="22.5" customHeight="1" thickBot="1">
      <c r="A3" s="4" t="s">
        <v>918</v>
      </c>
      <c r="B3" s="4"/>
      <c r="C3" s="4"/>
      <c r="D3" s="3"/>
      <c r="E3" s="109" t="s">
        <v>1173</v>
      </c>
      <c r="F3" s="186"/>
      <c r="G3" s="252" t="s">
        <v>1174</v>
      </c>
      <c r="H3" s="253"/>
      <c r="I3" s="253"/>
      <c r="J3" s="4"/>
    </row>
    <row r="4" spans="1:10" s="2" customFormat="1" ht="22.5" customHeight="1">
      <c r="A4" s="4" t="s">
        <v>852</v>
      </c>
      <c r="B4" s="4"/>
      <c r="C4" s="4"/>
      <c r="D4" s="3"/>
      <c r="E4" s="64"/>
      <c r="F4" s="187"/>
      <c r="G4" s="32"/>
      <c r="I4" s="1"/>
      <c r="J4" s="4"/>
    </row>
    <row r="5" spans="1:10" s="30" customFormat="1" ht="23.15" customHeight="1">
      <c r="A5" s="113" t="s">
        <v>921</v>
      </c>
      <c r="B5" s="113"/>
      <c r="C5" s="113"/>
      <c r="D5" s="162"/>
      <c r="F5" s="188"/>
      <c r="G5" s="34"/>
      <c r="I5" s="33"/>
      <c r="J5" s="195"/>
    </row>
    <row r="6" spans="1:10" ht="14.5" customHeight="1">
      <c r="A6" s="114" t="s">
        <v>650</v>
      </c>
      <c r="B6" s="114"/>
      <c r="C6" s="114"/>
      <c r="D6" s="11"/>
      <c r="E6" s="13" t="s">
        <v>343</v>
      </c>
      <c r="F6" s="189"/>
      <c r="G6" s="36" t="s">
        <v>343</v>
      </c>
      <c r="H6" s="35"/>
      <c r="I6" s="35"/>
      <c r="J6" s="4"/>
    </row>
    <row r="7" spans="1:10" ht="14.5" customHeight="1">
      <c r="A7" t="s">
        <v>920</v>
      </c>
      <c r="B7"/>
      <c r="C7"/>
      <c r="D7" s="61" t="s">
        <v>651</v>
      </c>
      <c r="E7" s="63"/>
      <c r="F7" s="62"/>
      <c r="G7" s="38"/>
      <c r="H7" s="35" t="s">
        <v>343</v>
      </c>
      <c r="I7" s="35"/>
      <c r="J7" s="4"/>
    </row>
    <row r="8" spans="1:10" ht="14.5" customHeight="1">
      <c r="A8" t="s">
        <v>861</v>
      </c>
      <c r="B8"/>
      <c r="C8"/>
      <c r="D8" s="61" t="s">
        <v>651</v>
      </c>
      <c r="E8" s="63"/>
      <c r="F8" s="62"/>
      <c r="G8" s="38"/>
      <c r="H8" s="35"/>
      <c r="I8" s="35"/>
      <c r="J8" s="4"/>
    </row>
    <row r="9" spans="1:10" ht="14.5" customHeight="1">
      <c r="A9" t="s">
        <v>862</v>
      </c>
      <c r="B9"/>
      <c r="C9"/>
      <c r="D9" s="61" t="s">
        <v>651</v>
      </c>
      <c r="E9" s="63"/>
      <c r="F9" s="62"/>
      <c r="G9" s="38"/>
      <c r="H9" s="35"/>
      <c r="I9" s="35"/>
      <c r="J9" s="4"/>
    </row>
    <row r="10" spans="1:10" ht="14.5" customHeight="1">
      <c r="A10" t="s">
        <v>863</v>
      </c>
      <c r="B10"/>
      <c r="C10"/>
      <c r="D10" s="61" t="s">
        <v>651</v>
      </c>
      <c r="E10" s="63"/>
      <c r="F10" s="62"/>
      <c r="G10" s="38"/>
      <c r="H10" s="35"/>
      <c r="I10" s="35"/>
      <c r="J10" s="4"/>
    </row>
    <row r="11" spans="1:10" ht="14.5" customHeight="1">
      <c r="A11" t="s">
        <v>864</v>
      </c>
      <c r="B11"/>
      <c r="C11"/>
      <c r="D11" s="61" t="s">
        <v>651</v>
      </c>
      <c r="E11" s="63"/>
      <c r="F11" s="62"/>
      <c r="G11" s="38"/>
      <c r="H11" s="35"/>
      <c r="I11" s="35"/>
      <c r="J11" s="4"/>
    </row>
    <row r="12" spans="1:10" ht="14.5" customHeight="1">
      <c r="A12" t="s">
        <v>922</v>
      </c>
      <c r="B12"/>
      <c r="C12"/>
      <c r="D12" s="61" t="s">
        <v>651</v>
      </c>
      <c r="E12" s="63"/>
      <c r="F12" s="62"/>
      <c r="G12" s="38"/>
      <c r="H12" s="35"/>
      <c r="I12" s="35" t="s">
        <v>343</v>
      </c>
      <c r="J12" s="4"/>
    </row>
    <row r="13" spans="1:10" ht="15" thickBot="1">
      <c r="B13" s="57"/>
      <c r="C13" s="57"/>
      <c r="D13" s="57"/>
      <c r="E13" s="37"/>
      <c r="F13" s="58"/>
      <c r="G13" s="38"/>
      <c r="H13" s="38"/>
      <c r="I13" s="35"/>
    </row>
    <row r="14" spans="1:10" s="35" customFormat="1" ht="73" thickBot="1">
      <c r="A14" s="115" t="s">
        <v>917</v>
      </c>
      <c r="B14" s="115" t="s">
        <v>871</v>
      </c>
      <c r="C14" s="115" t="s">
        <v>56</v>
      </c>
      <c r="D14" s="163" t="s">
        <v>578</v>
      </c>
      <c r="E14" s="39" t="s">
        <v>485</v>
      </c>
      <c r="F14" s="115" t="s">
        <v>757</v>
      </c>
      <c r="G14" s="41" t="s">
        <v>799</v>
      </c>
      <c r="H14" s="41" t="s">
        <v>798</v>
      </c>
      <c r="I14" s="39" t="s">
        <v>509</v>
      </c>
      <c r="J14" s="115" t="s">
        <v>1183</v>
      </c>
    </row>
    <row r="15" spans="1:10" s="1" customFormat="1" ht="44" thickBot="1">
      <c r="A15" s="116" t="s">
        <v>855</v>
      </c>
      <c r="B15" s="116"/>
      <c r="C15" s="116" t="s">
        <v>494</v>
      </c>
      <c r="D15" s="97" t="s">
        <v>652</v>
      </c>
      <c r="E15" s="45" t="s">
        <v>343</v>
      </c>
      <c r="F15" s="155"/>
      <c r="G15" s="52"/>
      <c r="H15" s="52"/>
      <c r="I15" s="45"/>
      <c r="J15" s="155" t="s">
        <v>487</v>
      </c>
    </row>
    <row r="16" spans="1:10" s="35" customFormat="1" ht="29.5" thickBot="1">
      <c r="A16" s="117"/>
      <c r="B16" s="124"/>
      <c r="C16" s="137" t="s">
        <v>636</v>
      </c>
      <c r="D16" s="164"/>
      <c r="E16" s="42"/>
      <c r="F16" s="190"/>
      <c r="G16" s="43"/>
      <c r="H16" s="43"/>
      <c r="I16" s="42"/>
      <c r="J16" s="155"/>
    </row>
    <row r="17" spans="1:10" s="35" customFormat="1" ht="15" thickBot="1">
      <c r="A17" s="59" t="str">
        <f>IF(VLOOKUP(B17,'Step 2-App.A_Certification Test'!$A:$D,4,FALSE)="Y","Y","N")</f>
        <v>N</v>
      </c>
      <c r="B17" s="124">
        <v>2.2999999999999998</v>
      </c>
      <c r="C17" s="138" t="s">
        <v>626</v>
      </c>
      <c r="D17" s="165"/>
      <c r="E17" s="42"/>
      <c r="F17" s="190"/>
      <c r="G17" s="43"/>
      <c r="H17" s="43"/>
      <c r="I17" s="42"/>
      <c r="J17" s="155"/>
    </row>
    <row r="18" spans="1:10" s="35" customFormat="1" ht="15" thickBot="1">
      <c r="A18" s="117"/>
      <c r="B18" s="124" t="s">
        <v>625</v>
      </c>
      <c r="C18" s="138" t="s">
        <v>624</v>
      </c>
      <c r="D18" s="165"/>
      <c r="E18" s="42"/>
      <c r="F18" s="190"/>
      <c r="G18" s="43"/>
      <c r="H18" s="43"/>
      <c r="I18" s="42"/>
      <c r="J18" s="155"/>
    </row>
    <row r="19" spans="1:10" s="35" customFormat="1" ht="15" thickBot="1">
      <c r="A19" s="117"/>
      <c r="B19" s="124" t="s">
        <v>627</v>
      </c>
      <c r="C19" s="139" t="s">
        <v>629</v>
      </c>
      <c r="D19" s="166"/>
      <c r="E19" s="42"/>
      <c r="F19" s="190"/>
      <c r="G19" s="43"/>
      <c r="H19" s="43"/>
      <c r="I19" s="42"/>
      <c r="J19" s="155"/>
    </row>
    <row r="20" spans="1:10" s="35" customFormat="1" ht="15" thickBot="1">
      <c r="A20" s="59" t="str">
        <f>A17</f>
        <v>N</v>
      </c>
      <c r="B20" s="125"/>
      <c r="C20" s="123" t="s">
        <v>406</v>
      </c>
      <c r="D20" s="167"/>
      <c r="E20" s="105"/>
      <c r="F20" s="191"/>
      <c r="G20" s="44"/>
      <c r="H20" s="44"/>
      <c r="I20" s="105"/>
      <c r="J20" s="121"/>
    </row>
    <row r="21" spans="1:10" s="35" customFormat="1" ht="29.5" thickBot="1">
      <c r="A21" s="59" t="str">
        <f>A17</f>
        <v>N</v>
      </c>
      <c r="B21" s="125"/>
      <c r="C21" s="123" t="s">
        <v>407</v>
      </c>
      <c r="D21" s="167"/>
      <c r="E21" s="105"/>
      <c r="F21" s="191"/>
      <c r="G21" s="44"/>
      <c r="H21" s="44"/>
      <c r="I21" s="105"/>
      <c r="J21" s="121"/>
    </row>
    <row r="22" spans="1:10" s="35" customFormat="1" ht="15" thickBot="1">
      <c r="A22" s="117"/>
      <c r="B22" s="125"/>
      <c r="C22" s="123" t="s">
        <v>408</v>
      </c>
      <c r="D22" s="167"/>
      <c r="E22" s="105"/>
      <c r="F22" s="191"/>
      <c r="G22" s="44"/>
      <c r="H22" s="43"/>
      <c r="I22" s="105"/>
      <c r="J22" s="121"/>
    </row>
    <row r="23" spans="1:10" s="35" customFormat="1" ht="15" thickBot="1">
      <c r="A23" s="117"/>
      <c r="B23" s="125"/>
      <c r="C23" s="123" t="s">
        <v>409</v>
      </c>
      <c r="D23" s="167"/>
      <c r="E23" s="105"/>
      <c r="F23" s="191"/>
      <c r="G23" s="44"/>
      <c r="H23" s="43"/>
      <c r="I23" s="105"/>
      <c r="J23" s="121"/>
    </row>
    <row r="24" spans="1:10" s="35" customFormat="1" ht="15" thickBot="1">
      <c r="A24" s="117"/>
      <c r="B24" s="125"/>
      <c r="C24" s="140" t="s">
        <v>641</v>
      </c>
      <c r="D24" s="168"/>
      <c r="E24" s="105" t="s">
        <v>343</v>
      </c>
      <c r="F24" s="191"/>
      <c r="G24" s="44"/>
      <c r="H24" s="43"/>
      <c r="I24" s="105"/>
      <c r="J24" s="121"/>
    </row>
    <row r="25" spans="1:10" s="35" customFormat="1" ht="15" thickBot="1">
      <c r="A25" s="117"/>
      <c r="B25" s="125"/>
      <c r="C25" s="123" t="s">
        <v>642</v>
      </c>
      <c r="D25" s="167"/>
      <c r="E25" s="105"/>
      <c r="F25" s="191"/>
      <c r="G25" s="44"/>
      <c r="H25" s="43"/>
      <c r="I25" s="105"/>
      <c r="J25" s="121"/>
    </row>
    <row r="26" spans="1:10" s="35" customFormat="1" ht="15" thickBot="1">
      <c r="A26" s="117"/>
      <c r="B26" s="125"/>
      <c r="C26" s="123" t="s">
        <v>643</v>
      </c>
      <c r="D26" s="167"/>
      <c r="E26" s="105"/>
      <c r="F26" s="191"/>
      <c r="G26" s="44"/>
      <c r="H26" s="43"/>
      <c r="I26" s="105"/>
      <c r="J26" s="121"/>
    </row>
    <row r="27" spans="1:10" s="35" customFormat="1" ht="15" thickBot="1">
      <c r="A27" s="117"/>
      <c r="B27" s="125"/>
      <c r="C27" s="123" t="s">
        <v>644</v>
      </c>
      <c r="D27" s="167"/>
      <c r="E27" s="105"/>
      <c r="F27" s="191"/>
      <c r="G27" s="44"/>
      <c r="H27" s="43"/>
      <c r="I27" s="105"/>
      <c r="J27" s="121"/>
    </row>
    <row r="28" spans="1:10" s="35" customFormat="1" ht="15" thickBot="1">
      <c r="A28" s="117"/>
      <c r="B28" s="125"/>
      <c r="C28" s="123" t="s">
        <v>645</v>
      </c>
      <c r="D28" s="167"/>
      <c r="E28" s="105"/>
      <c r="F28" s="191"/>
      <c r="G28" s="44"/>
      <c r="H28" s="43"/>
      <c r="I28" s="105"/>
      <c r="J28" s="121"/>
    </row>
    <row r="29" spans="1:10" s="35" customFormat="1" ht="15" thickBot="1">
      <c r="A29" s="117"/>
      <c r="B29" s="124" t="s">
        <v>628</v>
      </c>
      <c r="C29" s="139" t="s">
        <v>630</v>
      </c>
      <c r="D29" s="166"/>
      <c r="E29" s="42"/>
      <c r="F29" s="190"/>
      <c r="G29" s="43"/>
      <c r="H29" s="43"/>
      <c r="I29" s="42"/>
      <c r="J29" s="155"/>
    </row>
    <row r="30" spans="1:10" s="35" customFormat="1" ht="15" thickBot="1">
      <c r="A30" s="59" t="str">
        <f>A17</f>
        <v>N</v>
      </c>
      <c r="B30" s="125"/>
      <c r="C30" s="123" t="s">
        <v>410</v>
      </c>
      <c r="D30" s="167"/>
      <c r="E30" s="105"/>
      <c r="F30" s="191"/>
      <c r="G30" s="44"/>
      <c r="H30" s="44"/>
      <c r="I30" s="105"/>
      <c r="J30" s="121"/>
    </row>
    <row r="31" spans="1:10" s="35" customFormat="1" ht="29.5" thickBot="1">
      <c r="A31" s="59" t="str">
        <f>A17</f>
        <v>N</v>
      </c>
      <c r="B31" s="125"/>
      <c r="C31" s="123" t="s">
        <v>411</v>
      </c>
      <c r="D31" s="167"/>
      <c r="E31" s="105"/>
      <c r="F31" s="191"/>
      <c r="G31" s="44"/>
      <c r="H31" s="44"/>
      <c r="I31" s="105"/>
      <c r="J31" s="121"/>
    </row>
    <row r="32" spans="1:10" s="35" customFormat="1" ht="15" thickBot="1">
      <c r="A32" s="117"/>
      <c r="B32" s="125"/>
      <c r="C32" s="123" t="s">
        <v>412</v>
      </c>
      <c r="D32" s="167"/>
      <c r="E32" s="105"/>
      <c r="F32" s="191"/>
      <c r="G32" s="44"/>
      <c r="H32" s="43"/>
      <c r="I32" s="105"/>
      <c r="J32" s="121"/>
    </row>
    <row r="33" spans="1:10" s="35" customFormat="1" ht="15" thickBot="1">
      <c r="A33" s="117"/>
      <c r="B33" s="125"/>
      <c r="C33" s="123" t="s">
        <v>413</v>
      </c>
      <c r="D33" s="167"/>
      <c r="E33" s="105"/>
      <c r="F33" s="191"/>
      <c r="G33" s="44"/>
      <c r="H33" s="43"/>
      <c r="I33" s="105"/>
      <c r="J33" s="121"/>
    </row>
    <row r="34" spans="1:10" s="35" customFormat="1" ht="15" thickBot="1">
      <c r="A34" s="117"/>
      <c r="B34" s="125"/>
      <c r="C34" s="140" t="s">
        <v>476</v>
      </c>
      <c r="D34" s="168"/>
      <c r="E34" s="105"/>
      <c r="F34" s="191"/>
      <c r="G34" s="44"/>
      <c r="H34" s="43"/>
      <c r="I34" s="105"/>
      <c r="J34" s="121"/>
    </row>
    <row r="35" spans="1:10" s="35" customFormat="1" ht="15" thickBot="1">
      <c r="A35" s="117"/>
      <c r="B35" s="125"/>
      <c r="C35" s="140" t="s">
        <v>477</v>
      </c>
      <c r="D35" s="168"/>
      <c r="E35" s="105"/>
      <c r="F35" s="191"/>
      <c r="G35" s="44"/>
      <c r="H35" s="43"/>
      <c r="I35" s="105"/>
      <c r="J35" s="121"/>
    </row>
    <row r="36" spans="1:10" s="35" customFormat="1" ht="15" thickBot="1">
      <c r="A36" s="117"/>
      <c r="B36" s="125"/>
      <c r="C36" s="140" t="s">
        <v>646</v>
      </c>
      <c r="D36" s="168"/>
      <c r="E36" s="105"/>
      <c r="F36" s="191"/>
      <c r="G36" s="44"/>
      <c r="H36" s="43"/>
      <c r="I36" s="105"/>
      <c r="J36" s="121"/>
    </row>
    <row r="37" spans="1:10" s="35" customFormat="1" ht="15" thickBot="1">
      <c r="A37" s="117"/>
      <c r="B37" s="125"/>
      <c r="C37" s="140" t="s">
        <v>647</v>
      </c>
      <c r="D37" s="168"/>
      <c r="E37" s="105"/>
      <c r="F37" s="191"/>
      <c r="G37" s="44"/>
      <c r="H37" s="43"/>
      <c r="I37" s="105"/>
      <c r="J37" s="121"/>
    </row>
    <row r="38" spans="1:10" s="35" customFormat="1" ht="15" thickBot="1">
      <c r="A38" s="117"/>
      <c r="B38" s="125"/>
      <c r="C38" s="140" t="s">
        <v>648</v>
      </c>
      <c r="D38" s="168"/>
      <c r="E38" s="105"/>
      <c r="F38" s="191"/>
      <c r="G38" s="44"/>
      <c r="H38" s="43"/>
      <c r="I38" s="105"/>
      <c r="J38" s="121"/>
    </row>
    <row r="39" spans="1:10" s="35" customFormat="1" ht="15" thickBot="1">
      <c r="A39" s="117"/>
      <c r="B39" s="125"/>
      <c r="C39" s="140" t="s">
        <v>649</v>
      </c>
      <c r="D39" s="168"/>
      <c r="E39" s="105"/>
      <c r="F39" s="191"/>
      <c r="G39" s="44"/>
      <c r="H39" s="43"/>
      <c r="I39" s="105"/>
      <c r="J39" s="121"/>
    </row>
    <row r="40" spans="1:10" s="35" customFormat="1" ht="15" thickBot="1">
      <c r="A40" s="117"/>
      <c r="B40" s="124" t="s">
        <v>631</v>
      </c>
      <c r="C40" s="141" t="s">
        <v>632</v>
      </c>
      <c r="D40" s="169"/>
      <c r="E40" s="42"/>
      <c r="F40" s="190"/>
      <c r="G40" s="43"/>
      <c r="H40" s="43"/>
      <c r="I40" s="42"/>
      <c r="J40" s="155"/>
    </row>
    <row r="41" spans="1:10" s="35" customFormat="1" ht="15" thickBot="1">
      <c r="A41" s="59" t="str">
        <f>A17</f>
        <v>N</v>
      </c>
      <c r="B41" s="125"/>
      <c r="C41" s="123" t="s">
        <v>414</v>
      </c>
      <c r="D41" s="167"/>
      <c r="E41" s="105"/>
      <c r="F41" s="191"/>
      <c r="G41" s="44"/>
      <c r="H41" s="44"/>
      <c r="I41" s="105"/>
      <c r="J41" s="121"/>
    </row>
    <row r="42" spans="1:10" s="35" customFormat="1" ht="29.5" thickBot="1">
      <c r="A42" s="59" t="str">
        <f>A17</f>
        <v>N</v>
      </c>
      <c r="B42" s="125"/>
      <c r="C42" s="123" t="s">
        <v>415</v>
      </c>
      <c r="D42" s="167"/>
      <c r="E42" s="105"/>
      <c r="F42" s="191"/>
      <c r="G42" s="44"/>
      <c r="H42" s="44"/>
      <c r="I42" s="105"/>
      <c r="J42" s="121"/>
    </row>
    <row r="43" spans="1:10" s="35" customFormat="1" ht="29.5" thickBot="1">
      <c r="A43" s="117"/>
      <c r="B43" s="125"/>
      <c r="C43" s="140" t="s">
        <v>478</v>
      </c>
      <c r="D43" s="168"/>
      <c r="E43" s="105"/>
      <c r="F43" s="191"/>
      <c r="G43" s="44"/>
      <c r="H43" s="43"/>
      <c r="I43" s="105"/>
      <c r="J43" s="121"/>
    </row>
    <row r="44" spans="1:10" s="35" customFormat="1" ht="15" thickBot="1">
      <c r="A44" s="117"/>
      <c r="B44" s="125"/>
      <c r="C44" s="140" t="s">
        <v>479</v>
      </c>
      <c r="D44" s="170"/>
      <c r="E44" s="46"/>
      <c r="F44" s="191"/>
      <c r="G44" s="44"/>
      <c r="H44" s="43"/>
      <c r="I44" s="105"/>
      <c r="J44" s="121"/>
    </row>
    <row r="45" spans="1:10" s="35" customFormat="1" ht="15" thickBot="1">
      <c r="A45" s="117"/>
      <c r="B45" s="125"/>
      <c r="C45" s="140" t="s">
        <v>480</v>
      </c>
      <c r="D45" s="170"/>
      <c r="E45" s="46"/>
      <c r="F45" s="191"/>
      <c r="G45" s="44"/>
      <c r="H45" s="43"/>
      <c r="I45" s="105"/>
      <c r="J45" s="121"/>
    </row>
    <row r="46" spans="1:10" s="35" customFormat="1" ht="15" thickBot="1">
      <c r="A46" s="59" t="str">
        <f>IF(VLOOKUP(B46,'Step 2-App.A_Certification Test'!$A:$D,4,FALSE)="Y","Y","N")</f>
        <v>N</v>
      </c>
      <c r="B46" s="124">
        <v>2.4</v>
      </c>
      <c r="C46" s="138" t="s">
        <v>633</v>
      </c>
      <c r="D46" s="171"/>
      <c r="E46" s="45"/>
      <c r="F46" s="190"/>
      <c r="G46" s="43"/>
      <c r="H46" s="43"/>
      <c r="I46" s="42"/>
      <c r="J46" s="155"/>
    </row>
    <row r="47" spans="1:10" s="35" customFormat="1" ht="29.5" thickBot="1">
      <c r="A47" s="59" t="str">
        <f>A46</f>
        <v>N</v>
      </c>
      <c r="B47" s="125"/>
      <c r="C47" s="59" t="s">
        <v>416</v>
      </c>
      <c r="D47" s="172"/>
      <c r="E47" s="46"/>
      <c r="F47" s="191"/>
      <c r="G47" s="44"/>
      <c r="H47" s="44"/>
      <c r="I47" s="105"/>
      <c r="J47" s="121"/>
    </row>
    <row r="48" spans="1:10" s="35" customFormat="1" ht="15" thickBot="1">
      <c r="A48" s="117"/>
      <c r="B48" s="124">
        <v>2.5</v>
      </c>
      <c r="C48" s="138" t="s">
        <v>638</v>
      </c>
      <c r="D48" s="171"/>
      <c r="E48" s="45"/>
      <c r="F48" s="190"/>
      <c r="G48" s="43"/>
      <c r="H48" s="43"/>
      <c r="I48" s="42"/>
      <c r="J48" s="155"/>
    </row>
    <row r="49" spans="1:10" s="35" customFormat="1" ht="44" thickBot="1">
      <c r="A49" s="117"/>
      <c r="B49" s="124"/>
      <c r="C49" s="137" t="s">
        <v>637</v>
      </c>
      <c r="D49" s="173"/>
      <c r="E49" s="45"/>
      <c r="F49" s="190"/>
      <c r="G49" s="43"/>
      <c r="H49" s="43"/>
      <c r="I49" s="42"/>
      <c r="J49" s="155"/>
    </row>
    <row r="50" spans="1:10" s="35" customFormat="1" ht="29.5" thickBot="1">
      <c r="A50" s="59" t="str">
        <f>IF(VLOOKUP(B50,'Step 2-App.A_Certification Test'!$A:$D,4,FALSE)="Y","Y","N")</f>
        <v>N</v>
      </c>
      <c r="B50" s="125" t="s">
        <v>263</v>
      </c>
      <c r="C50" s="142" t="s">
        <v>1244</v>
      </c>
      <c r="D50" s="174"/>
      <c r="E50" s="46"/>
      <c r="F50" s="191"/>
      <c r="G50" s="44"/>
      <c r="H50" s="44"/>
      <c r="I50" s="105"/>
      <c r="J50" s="121"/>
    </row>
    <row r="51" spans="1:10" s="35" customFormat="1" ht="44" thickBot="1">
      <c r="A51" s="59" t="str">
        <f>A50</f>
        <v>N</v>
      </c>
      <c r="B51" s="125"/>
      <c r="C51" s="59" t="s">
        <v>1245</v>
      </c>
      <c r="D51" s="172"/>
      <c r="E51" s="46"/>
      <c r="F51" s="191"/>
      <c r="G51" s="44"/>
      <c r="H51" s="44"/>
      <c r="I51" s="105"/>
      <c r="J51" s="121"/>
    </row>
    <row r="52" spans="1:10" s="35" customFormat="1" ht="15" thickBot="1">
      <c r="A52" s="117"/>
      <c r="B52" s="125"/>
      <c r="C52" s="59" t="s">
        <v>429</v>
      </c>
      <c r="D52" s="172"/>
      <c r="E52" s="46"/>
      <c r="F52" s="191"/>
      <c r="G52" s="44"/>
      <c r="H52" s="44"/>
      <c r="I52" s="105"/>
      <c r="J52" s="121"/>
    </row>
    <row r="53" spans="1:10" s="35" customFormat="1" ht="15" thickBot="1">
      <c r="A53" s="117"/>
      <c r="B53" s="125"/>
      <c r="C53" s="59" t="s">
        <v>1246</v>
      </c>
      <c r="D53" s="172"/>
      <c r="E53" s="46"/>
      <c r="F53" s="191"/>
      <c r="G53" s="44"/>
      <c r="H53" s="44"/>
      <c r="I53" s="105"/>
      <c r="J53" s="121"/>
    </row>
    <row r="54" spans="1:10" s="35" customFormat="1" ht="15" thickBot="1">
      <c r="A54" s="117"/>
      <c r="B54" s="125"/>
      <c r="C54" s="59" t="s">
        <v>417</v>
      </c>
      <c r="D54" s="172"/>
      <c r="E54" s="46"/>
      <c r="F54" s="191"/>
      <c r="G54" s="44"/>
      <c r="H54" s="44"/>
      <c r="I54" s="105"/>
      <c r="J54" s="121"/>
    </row>
    <row r="55" spans="1:10" s="35" customFormat="1" ht="44" thickBot="1">
      <c r="A55" s="117"/>
      <c r="B55" s="125"/>
      <c r="C55" s="123" t="s">
        <v>418</v>
      </c>
      <c r="D55" s="175"/>
      <c r="E55" s="46"/>
      <c r="F55" s="191"/>
      <c r="G55" s="44"/>
      <c r="H55" s="43"/>
      <c r="I55" s="105"/>
      <c r="J55" s="121"/>
    </row>
    <row r="56" spans="1:10" s="35" customFormat="1" ht="29.5" thickBot="1">
      <c r="A56" s="117"/>
      <c r="B56" s="125"/>
      <c r="C56" s="123" t="s">
        <v>430</v>
      </c>
      <c r="D56" s="175"/>
      <c r="E56" s="46"/>
      <c r="F56" s="191"/>
      <c r="G56" s="44"/>
      <c r="H56" s="43"/>
      <c r="I56" s="105"/>
      <c r="J56" s="121"/>
    </row>
    <row r="57" spans="1:10" s="35" customFormat="1" ht="29.5" thickBot="1">
      <c r="A57" s="117"/>
      <c r="B57" s="125"/>
      <c r="C57" s="123" t="s">
        <v>431</v>
      </c>
      <c r="D57" s="175"/>
      <c r="E57" s="46"/>
      <c r="F57" s="191"/>
      <c r="G57" s="44"/>
      <c r="H57" s="43"/>
      <c r="I57" s="105"/>
      <c r="J57" s="121"/>
    </row>
    <row r="58" spans="1:10" s="35" customFormat="1" ht="29.5" thickBot="1">
      <c r="A58" s="117"/>
      <c r="B58" s="125"/>
      <c r="C58" s="123" t="s">
        <v>432</v>
      </c>
      <c r="D58" s="175"/>
      <c r="E58" s="46"/>
      <c r="F58" s="191"/>
      <c r="G58" s="44"/>
      <c r="H58" s="43"/>
      <c r="I58" s="105"/>
      <c r="J58" s="121"/>
    </row>
    <row r="59" spans="1:10" s="35" customFormat="1" ht="29.5" thickBot="1">
      <c r="A59" s="117"/>
      <c r="B59" s="125"/>
      <c r="C59" s="123" t="s">
        <v>433</v>
      </c>
      <c r="D59" s="175"/>
      <c r="E59" s="46"/>
      <c r="F59" s="191"/>
      <c r="G59" s="44"/>
      <c r="H59" s="43"/>
      <c r="I59" s="105"/>
      <c r="J59" s="121"/>
    </row>
    <row r="60" spans="1:10" s="35" customFormat="1" ht="44" thickBot="1">
      <c r="A60" s="59" t="str">
        <f>IF(VLOOKUP(B60,'Step 2-App.A_Certification Test'!$A:$D,4,FALSE)="Y","Y","N")</f>
        <v>N</v>
      </c>
      <c r="B60" s="125" t="s">
        <v>27</v>
      </c>
      <c r="C60" s="142" t="s">
        <v>634</v>
      </c>
      <c r="D60" s="174"/>
      <c r="E60" s="46"/>
      <c r="F60" s="191"/>
      <c r="G60" s="44"/>
      <c r="H60" s="44"/>
      <c r="I60" s="105"/>
      <c r="J60" s="121"/>
    </row>
    <row r="61" spans="1:10" s="35" customFormat="1" ht="44" thickBot="1">
      <c r="A61" s="59" t="str">
        <f>IF(VLOOKUP(B61,'Step 2-App.A_Certification Test'!$A:$D,4,FALSE)="Y","Y","N")</f>
        <v>N</v>
      </c>
      <c r="B61" s="125" t="s">
        <v>265</v>
      </c>
      <c r="C61" s="143" t="s">
        <v>635</v>
      </c>
      <c r="D61" s="176"/>
      <c r="E61" s="46"/>
      <c r="F61" s="191"/>
      <c r="G61" s="44"/>
      <c r="H61" s="44"/>
      <c r="I61" s="105"/>
      <c r="J61" s="121"/>
    </row>
    <row r="62" spans="1:10" s="35" customFormat="1" ht="15" thickBot="1">
      <c r="A62" s="59" t="str">
        <f>A61</f>
        <v>N</v>
      </c>
      <c r="B62" s="125"/>
      <c r="C62" s="123" t="s">
        <v>434</v>
      </c>
      <c r="D62" s="175"/>
      <c r="E62" s="46"/>
      <c r="F62" s="191"/>
      <c r="G62" s="44"/>
      <c r="H62" s="44"/>
      <c r="I62" s="105"/>
      <c r="J62" s="121"/>
    </row>
    <row r="63" spans="1:10" s="35" customFormat="1" ht="15" thickBot="1">
      <c r="A63" s="59" t="s">
        <v>858</v>
      </c>
      <c r="B63" s="125"/>
      <c r="C63" s="123" t="s">
        <v>419</v>
      </c>
      <c r="D63" s="175"/>
      <c r="E63" s="46"/>
      <c r="F63" s="191"/>
      <c r="G63" s="44"/>
      <c r="H63" s="44"/>
      <c r="I63" s="105"/>
      <c r="J63" s="121"/>
    </row>
    <row r="64" spans="1:10" s="35" customFormat="1" ht="15" thickBot="1">
      <c r="A64" s="59" t="s">
        <v>858</v>
      </c>
      <c r="B64" s="125"/>
      <c r="C64" s="123" t="s">
        <v>420</v>
      </c>
      <c r="D64" s="175"/>
      <c r="E64" s="46"/>
      <c r="F64" s="191"/>
      <c r="G64" s="44"/>
      <c r="H64" s="44"/>
      <c r="I64" s="105"/>
      <c r="J64" s="121"/>
    </row>
    <row r="65" spans="1:10" s="35" customFormat="1" ht="29.5" thickBot="1">
      <c r="A65" s="117"/>
      <c r="B65" s="125"/>
      <c r="C65" s="123" t="s">
        <v>430</v>
      </c>
      <c r="D65" s="175"/>
      <c r="E65" s="46"/>
      <c r="F65" s="191"/>
      <c r="G65" s="44"/>
      <c r="H65" s="43"/>
      <c r="I65" s="105"/>
      <c r="J65" s="121"/>
    </row>
    <row r="66" spans="1:10" s="35" customFormat="1" ht="29.5" thickBot="1">
      <c r="A66" s="117"/>
      <c r="B66" s="125"/>
      <c r="C66" s="123" t="s">
        <v>431</v>
      </c>
      <c r="D66" s="175"/>
      <c r="E66" s="46"/>
      <c r="F66" s="191"/>
      <c r="G66" s="44"/>
      <c r="H66" s="43"/>
      <c r="I66" s="105"/>
      <c r="J66" s="121"/>
    </row>
    <row r="67" spans="1:10" s="35" customFormat="1" ht="29.5" thickBot="1">
      <c r="A67" s="117"/>
      <c r="B67" s="125"/>
      <c r="C67" s="123" t="s">
        <v>432</v>
      </c>
      <c r="D67" s="175"/>
      <c r="E67" s="46"/>
      <c r="F67" s="191"/>
      <c r="G67" s="44"/>
      <c r="H67" s="43"/>
      <c r="I67" s="105"/>
      <c r="J67" s="121"/>
    </row>
    <row r="68" spans="1:10" s="35" customFormat="1" ht="29.5" thickBot="1">
      <c r="A68" s="117"/>
      <c r="B68" s="125"/>
      <c r="C68" s="123" t="s">
        <v>435</v>
      </c>
      <c r="D68" s="175"/>
      <c r="E68" s="46"/>
      <c r="F68" s="191"/>
      <c r="G68" s="44"/>
      <c r="H68" s="43"/>
      <c r="I68" s="105"/>
      <c r="J68" s="121"/>
    </row>
    <row r="69" spans="1:10" s="35" customFormat="1" ht="29.5" thickBot="1">
      <c r="A69" s="117"/>
      <c r="B69" s="125"/>
      <c r="C69" s="123" t="s">
        <v>436</v>
      </c>
      <c r="D69" s="175"/>
      <c r="E69" s="46"/>
      <c r="F69" s="191"/>
      <c r="G69" s="44"/>
      <c r="H69" s="43"/>
      <c r="I69" s="105"/>
      <c r="J69" s="121"/>
    </row>
    <row r="70" spans="1:10" s="35" customFormat="1" ht="15" thickBot="1">
      <c r="A70" s="59" t="str">
        <f>IF(VLOOKUP(B70,'Step 2-App.A_Certification Test'!$A:$D,4,FALSE)="Y","Y","N")</f>
        <v>N</v>
      </c>
      <c r="B70" s="125">
        <v>2.8</v>
      </c>
      <c r="C70" s="144" t="s">
        <v>963</v>
      </c>
      <c r="D70" s="175"/>
      <c r="E70" s="46"/>
      <c r="F70" s="191"/>
      <c r="G70" s="44"/>
      <c r="H70" s="43"/>
      <c r="I70" s="105"/>
      <c r="J70" s="121"/>
    </row>
    <row r="71" spans="1:10" s="35" customFormat="1" ht="29.5" thickBot="1">
      <c r="A71" s="59" t="str">
        <f>IF(VLOOKUP(B71,'Step 2-App.A_Certification Test'!$A:$D,4,FALSE)="Y","Y","N")</f>
        <v>N</v>
      </c>
      <c r="B71" s="125" t="s">
        <v>291</v>
      </c>
      <c r="C71" s="145" t="s">
        <v>290</v>
      </c>
      <c r="D71" s="175"/>
      <c r="E71" s="46"/>
      <c r="F71" s="191"/>
      <c r="G71" s="44"/>
      <c r="H71" s="43"/>
      <c r="I71" s="105"/>
      <c r="J71" s="121"/>
    </row>
    <row r="72" spans="1:10" s="35" customFormat="1" ht="29.5" thickBot="1">
      <c r="A72" s="59" t="str">
        <f>A$71</f>
        <v>N</v>
      </c>
      <c r="B72" s="125" t="s">
        <v>572</v>
      </c>
      <c r="C72" s="146" t="s">
        <v>974</v>
      </c>
      <c r="D72" s="175"/>
      <c r="E72" s="46"/>
      <c r="F72" s="191"/>
      <c r="G72" s="44"/>
      <c r="H72" s="43"/>
      <c r="I72" s="105"/>
      <c r="J72" s="121"/>
    </row>
    <row r="73" spans="1:10" s="35" customFormat="1" ht="29.5" thickBot="1">
      <c r="A73" s="59" t="str">
        <f t="shared" ref="A73:A74" si="0">A$71</f>
        <v>N</v>
      </c>
      <c r="B73" s="125" t="s">
        <v>573</v>
      </c>
      <c r="C73" s="146" t="s">
        <v>973</v>
      </c>
      <c r="D73" s="175"/>
      <c r="E73" s="46"/>
      <c r="F73" s="191"/>
      <c r="G73" s="44"/>
      <c r="H73" s="43"/>
      <c r="I73" s="105"/>
      <c r="J73" s="121"/>
    </row>
    <row r="74" spans="1:10" s="35" customFormat="1" ht="29.5" thickBot="1">
      <c r="A74" s="59" t="str">
        <f t="shared" si="0"/>
        <v>N</v>
      </c>
      <c r="B74" s="125" t="s">
        <v>574</v>
      </c>
      <c r="C74" s="146" t="s">
        <v>972</v>
      </c>
      <c r="D74" s="175"/>
      <c r="E74" s="46"/>
      <c r="F74" s="191"/>
      <c r="G74" s="44"/>
      <c r="H74" s="43"/>
      <c r="I74" s="105"/>
      <c r="J74" s="121"/>
    </row>
    <row r="75" spans="1:10" s="35" customFormat="1" ht="44" thickBot="1">
      <c r="A75" s="59" t="str">
        <f>IF(VLOOKUP(B75,'Step 2-App.A_Certification Test'!$A:$D,4,FALSE)="Y","Y","N")</f>
        <v>N</v>
      </c>
      <c r="B75" s="125" t="s">
        <v>293</v>
      </c>
      <c r="C75" s="145" t="s">
        <v>971</v>
      </c>
      <c r="D75" s="175"/>
      <c r="E75" s="46"/>
      <c r="F75" s="191"/>
      <c r="G75" s="44"/>
      <c r="H75" s="43"/>
      <c r="I75" s="105"/>
      <c r="J75" s="121"/>
    </row>
    <row r="76" spans="1:10" s="35" customFormat="1" ht="29.5" thickBot="1">
      <c r="A76" s="59" t="str">
        <f>A$75</f>
        <v>N</v>
      </c>
      <c r="B76" s="125" t="s">
        <v>576</v>
      </c>
      <c r="C76" s="146" t="s">
        <v>970</v>
      </c>
      <c r="D76" s="175"/>
      <c r="E76" s="46"/>
      <c r="F76" s="191"/>
      <c r="G76" s="44"/>
      <c r="H76" s="43"/>
      <c r="I76" s="105"/>
      <c r="J76" s="121"/>
    </row>
    <row r="77" spans="1:10" s="35" customFormat="1" ht="15" thickBot="1">
      <c r="A77" s="59" t="str">
        <f t="shared" ref="A77:A86" si="1">A$75</f>
        <v>N</v>
      </c>
      <c r="B77" s="125" t="s">
        <v>577</v>
      </c>
      <c r="C77" s="146" t="s">
        <v>575</v>
      </c>
      <c r="D77" s="175"/>
      <c r="E77" s="46"/>
      <c r="F77" s="191"/>
      <c r="G77" s="44"/>
      <c r="H77" s="43"/>
      <c r="I77" s="105"/>
      <c r="J77" s="121"/>
    </row>
    <row r="78" spans="1:10" s="35" customFormat="1" ht="15" thickBot="1">
      <c r="A78" s="59" t="str">
        <f t="shared" si="1"/>
        <v>N</v>
      </c>
      <c r="B78" s="125" t="s">
        <v>571</v>
      </c>
      <c r="C78" s="146" t="s">
        <v>975</v>
      </c>
      <c r="D78" s="175"/>
      <c r="E78" s="46"/>
      <c r="F78" s="191"/>
      <c r="G78" s="44"/>
      <c r="H78" s="43"/>
      <c r="I78" s="105"/>
      <c r="J78" s="121"/>
    </row>
    <row r="79" spans="1:10" s="35" customFormat="1" ht="15" thickBot="1">
      <c r="A79" s="59" t="str">
        <f t="shared" si="1"/>
        <v>N</v>
      </c>
      <c r="B79" s="125" t="s">
        <v>964</v>
      </c>
      <c r="C79" s="123" t="s">
        <v>978</v>
      </c>
      <c r="D79" s="175"/>
      <c r="E79" s="46"/>
      <c r="F79" s="191"/>
      <c r="G79" s="44"/>
      <c r="H79" s="43"/>
      <c r="I79" s="105"/>
      <c r="J79" s="121"/>
    </row>
    <row r="80" spans="1:10" s="35" customFormat="1" ht="15" thickBot="1">
      <c r="A80" s="59" t="str">
        <f t="shared" si="1"/>
        <v>N</v>
      </c>
      <c r="B80" s="125" t="s">
        <v>965</v>
      </c>
      <c r="C80" s="123" t="s">
        <v>976</v>
      </c>
      <c r="D80" s="175"/>
      <c r="E80" s="46"/>
      <c r="F80" s="191"/>
      <c r="G80" s="44"/>
      <c r="H80" s="43"/>
      <c r="I80" s="105"/>
      <c r="J80" s="121"/>
    </row>
    <row r="81" spans="1:10" s="35" customFormat="1" ht="15" thickBot="1">
      <c r="A81" s="59" t="str">
        <f t="shared" si="1"/>
        <v>N</v>
      </c>
      <c r="B81" s="125" t="s">
        <v>966</v>
      </c>
      <c r="C81" s="123" t="s">
        <v>977</v>
      </c>
      <c r="D81" s="175"/>
      <c r="E81" s="46"/>
      <c r="F81" s="191"/>
      <c r="G81" s="44"/>
      <c r="H81" s="43"/>
      <c r="I81" s="105"/>
      <c r="J81" s="121"/>
    </row>
    <row r="82" spans="1:10" s="35" customFormat="1" ht="15" thickBot="1">
      <c r="A82" s="59" t="str">
        <f t="shared" si="1"/>
        <v>N</v>
      </c>
      <c r="B82" s="125" t="s">
        <v>967</v>
      </c>
      <c r="C82" s="123" t="s">
        <v>979</v>
      </c>
      <c r="D82" s="175"/>
      <c r="E82" s="46"/>
      <c r="F82" s="191"/>
      <c r="G82" s="44"/>
      <c r="H82" s="43"/>
      <c r="I82" s="105"/>
      <c r="J82" s="121"/>
    </row>
    <row r="83" spans="1:10" s="35" customFormat="1" ht="15" thickBot="1">
      <c r="A83" s="101" t="str">
        <f t="shared" si="1"/>
        <v>N</v>
      </c>
      <c r="B83" s="125" t="s">
        <v>968</v>
      </c>
      <c r="C83" s="146" t="s">
        <v>980</v>
      </c>
      <c r="D83" s="175"/>
      <c r="E83" s="46"/>
      <c r="F83" s="191"/>
      <c r="G83" s="44"/>
      <c r="H83" s="43"/>
      <c r="I83" s="105"/>
      <c r="J83" s="121"/>
    </row>
    <row r="84" spans="1:10" s="35" customFormat="1" ht="15" thickBot="1">
      <c r="A84" s="59" t="str">
        <f t="shared" si="1"/>
        <v>N</v>
      </c>
      <c r="B84" s="125" t="s">
        <v>969</v>
      </c>
      <c r="C84" s="146" t="s">
        <v>985</v>
      </c>
      <c r="D84" s="175"/>
      <c r="E84" s="46"/>
      <c r="F84" s="191"/>
      <c r="G84" s="44"/>
      <c r="H84" s="43"/>
      <c r="I84" s="105"/>
      <c r="J84" s="121"/>
    </row>
    <row r="85" spans="1:10" s="35" customFormat="1" ht="29.5" thickBot="1">
      <c r="A85" s="59" t="str">
        <f t="shared" si="1"/>
        <v>N</v>
      </c>
      <c r="B85" s="125" t="s">
        <v>983</v>
      </c>
      <c r="C85" s="123" t="s">
        <v>982</v>
      </c>
      <c r="D85" s="175"/>
      <c r="E85" s="46"/>
      <c r="F85" s="191"/>
      <c r="G85" s="44"/>
      <c r="H85" s="43"/>
      <c r="I85" s="105"/>
      <c r="J85" s="121"/>
    </row>
    <row r="86" spans="1:10" s="35" customFormat="1" ht="29.5" thickBot="1">
      <c r="A86" s="59" t="str">
        <f t="shared" si="1"/>
        <v>N</v>
      </c>
      <c r="B86" s="125" t="s">
        <v>984</v>
      </c>
      <c r="C86" s="123" t="s">
        <v>981</v>
      </c>
      <c r="D86" s="175"/>
      <c r="E86" s="46"/>
      <c r="F86" s="191"/>
      <c r="G86" s="44"/>
      <c r="H86" s="43"/>
      <c r="I86" s="105"/>
      <c r="J86" s="121"/>
    </row>
    <row r="87" spans="1:10" s="35" customFormat="1" ht="15" thickBot="1">
      <c r="A87" s="59" t="str">
        <f>IF(VLOOKUP(B87,'Step 2-App.A_Certification Test'!$A:$D,4,FALSE)="Y","Y","N")</f>
        <v>N</v>
      </c>
      <c r="B87" s="125" t="s">
        <v>295</v>
      </c>
      <c r="C87" s="145" t="s">
        <v>294</v>
      </c>
      <c r="D87" s="175"/>
      <c r="E87" s="46"/>
      <c r="F87" s="191"/>
      <c r="G87" s="44"/>
      <c r="H87" s="43"/>
      <c r="I87" s="105"/>
      <c r="J87" s="121"/>
    </row>
    <row r="88" spans="1:10" s="35" customFormat="1" ht="15" thickBot="1">
      <c r="A88" s="59" t="str">
        <f>A$87</f>
        <v>N</v>
      </c>
      <c r="B88" s="125" t="s">
        <v>986</v>
      </c>
      <c r="C88" s="146" t="s">
        <v>988</v>
      </c>
      <c r="D88" s="175"/>
      <c r="E88" s="46"/>
      <c r="F88" s="191"/>
      <c r="G88" s="44"/>
      <c r="H88" s="43"/>
      <c r="I88" s="105"/>
      <c r="J88" s="121"/>
    </row>
    <row r="89" spans="1:10" s="35" customFormat="1" ht="29.5" thickBot="1">
      <c r="A89" s="59" t="str">
        <f>A$87</f>
        <v>N</v>
      </c>
      <c r="B89" s="125" t="s">
        <v>989</v>
      </c>
      <c r="C89" s="123" t="s">
        <v>987</v>
      </c>
      <c r="D89" s="175"/>
      <c r="E89" s="46"/>
      <c r="F89" s="191"/>
      <c r="G89" s="44"/>
      <c r="H89" s="43"/>
      <c r="I89" s="105"/>
      <c r="J89" s="121"/>
    </row>
    <row r="90" spans="1:10" s="35" customFormat="1" ht="15" thickBot="1">
      <c r="A90" s="117"/>
      <c r="B90" s="124">
        <v>2.6</v>
      </c>
      <c r="C90" s="138" t="s">
        <v>538</v>
      </c>
      <c r="D90" s="171"/>
      <c r="E90" s="45"/>
      <c r="F90" s="190"/>
      <c r="G90" s="43"/>
      <c r="H90" s="43"/>
      <c r="I90" s="42"/>
      <c r="J90" s="155"/>
    </row>
    <row r="91" spans="1:10" s="35" customFormat="1" ht="29.5" thickBot="1">
      <c r="A91" s="117"/>
      <c r="B91" s="124"/>
      <c r="C91" s="117" t="s">
        <v>539</v>
      </c>
      <c r="D91" s="177"/>
      <c r="E91" s="45"/>
      <c r="F91" s="190"/>
      <c r="G91" s="43"/>
      <c r="H91" s="43"/>
      <c r="I91" s="42"/>
      <c r="J91" s="155"/>
    </row>
    <row r="92" spans="1:10" s="35" customFormat="1" ht="15" thickBot="1">
      <c r="A92" s="233" t="str">
        <f>IF(VLOOKUP(B92,'Step 2-App.A_Certification Test'!$A:$D,4,FALSE)="Y","Y","N")</f>
        <v>N</v>
      </c>
      <c r="B92" s="233" t="s">
        <v>383</v>
      </c>
      <c r="C92" s="123" t="s">
        <v>542</v>
      </c>
      <c r="D92" s="175"/>
      <c r="E92" s="225" t="s">
        <v>739</v>
      </c>
      <c r="F92" s="191"/>
      <c r="G92" s="48"/>
      <c r="H92" s="44"/>
      <c r="I92" s="105"/>
      <c r="J92" s="242" t="s">
        <v>740</v>
      </c>
    </row>
    <row r="93" spans="1:10" s="35" customFormat="1" ht="15" thickBot="1">
      <c r="A93" s="234"/>
      <c r="B93" s="234"/>
      <c r="C93" s="123" t="s">
        <v>541</v>
      </c>
      <c r="D93" s="175"/>
      <c r="E93" s="225"/>
      <c r="F93" s="191"/>
      <c r="G93" s="49"/>
      <c r="H93" s="56"/>
      <c r="I93" s="105"/>
      <c r="J93" s="242"/>
    </row>
    <row r="94" spans="1:10" s="35" customFormat="1" ht="15" thickBot="1">
      <c r="A94" s="59" t="str">
        <f>IF(VLOOKUP(B94,'Step 2-App.A_Certification Test'!$A:$D,4,FALSE)="Y","Y","N")</f>
        <v>N</v>
      </c>
      <c r="B94" s="125" t="s">
        <v>28</v>
      </c>
      <c r="C94" s="123" t="s">
        <v>655</v>
      </c>
      <c r="D94" s="175"/>
      <c r="E94" s="225"/>
      <c r="F94" s="191"/>
      <c r="G94" s="49"/>
      <c r="H94" s="44"/>
      <c r="I94" s="105"/>
      <c r="J94" s="242"/>
    </row>
    <row r="95" spans="1:10" s="35" customFormat="1" ht="15" thickBot="1">
      <c r="A95" s="59" t="str">
        <f>IF(VLOOKUP(B95,'Step 2-App.A_Certification Test'!$A:$D,4,FALSE)="Y","Y","N")</f>
        <v>N</v>
      </c>
      <c r="B95" s="125" t="s">
        <v>29</v>
      </c>
      <c r="C95" s="123" t="s">
        <v>656</v>
      </c>
      <c r="D95" s="175"/>
      <c r="E95" s="225"/>
      <c r="F95" s="191"/>
      <c r="G95" s="49"/>
      <c r="H95" s="44"/>
      <c r="I95" s="105"/>
      <c r="J95" s="242"/>
    </row>
    <row r="96" spans="1:10" s="35" customFormat="1" ht="15" thickBot="1">
      <c r="A96" s="117"/>
      <c r="B96" s="125" t="s">
        <v>540</v>
      </c>
      <c r="C96" s="123" t="s">
        <v>657</v>
      </c>
      <c r="D96" s="175"/>
      <c r="E96" s="225"/>
      <c r="F96" s="191"/>
      <c r="G96" s="49"/>
      <c r="H96" s="44"/>
      <c r="I96" s="105"/>
      <c r="J96" s="242"/>
    </row>
    <row r="97" spans="1:10" s="35" customFormat="1" ht="15" thickBot="1">
      <c r="A97" s="59" t="str">
        <f>IF(VLOOKUP(B97,'Step 2-App.A_Certification Test'!$A:$D,4,FALSE)="Y","Y","N")</f>
        <v>N</v>
      </c>
      <c r="B97" s="125" t="s">
        <v>30</v>
      </c>
      <c r="C97" s="123" t="s">
        <v>543</v>
      </c>
      <c r="D97" s="175"/>
      <c r="E97" s="225"/>
      <c r="F97" s="191"/>
      <c r="G97" s="49"/>
      <c r="H97" s="44"/>
      <c r="I97" s="105"/>
      <c r="J97" s="242"/>
    </row>
    <row r="98" spans="1:10" s="35" customFormat="1" ht="15" thickBot="1">
      <c r="A98" s="59" t="str">
        <f>IF(VLOOKUP(B98,'Step 2-App.A_Certification Test'!$A:$D,4,FALSE)="Y","Y","N")</f>
        <v>N</v>
      </c>
      <c r="B98" s="125" t="s">
        <v>31</v>
      </c>
      <c r="C98" s="123" t="s">
        <v>544</v>
      </c>
      <c r="D98" s="175"/>
      <c r="E98" s="225"/>
      <c r="F98" s="191"/>
      <c r="G98" s="49"/>
      <c r="H98" s="44"/>
      <c r="I98" s="105"/>
      <c r="J98" s="242"/>
    </row>
    <row r="99" spans="1:10" s="35" customFormat="1" ht="15" thickBot="1">
      <c r="A99" s="59" t="str">
        <f>IF(VLOOKUP(B99,'Step 2-App.A_Certification Test'!$A:$D,4,FALSE)="Y","Y","N")</f>
        <v>N</v>
      </c>
      <c r="B99" s="125" t="s">
        <v>32</v>
      </c>
      <c r="C99" s="123" t="s">
        <v>545</v>
      </c>
      <c r="D99" s="175"/>
      <c r="E99" s="225"/>
      <c r="F99" s="191"/>
      <c r="G99" s="49"/>
      <c r="H99" s="44"/>
      <c r="I99" s="105"/>
      <c r="J99" s="242"/>
    </row>
    <row r="100" spans="1:10" s="35" customFormat="1" ht="15" thickBot="1">
      <c r="A100" s="59" t="str">
        <f>IF(VLOOKUP(B100,'Step 2-App.A_Certification Test'!$A:$D,4,FALSE)="Y","Y","N")</f>
        <v>N</v>
      </c>
      <c r="B100" s="125" t="s">
        <v>33</v>
      </c>
      <c r="C100" s="123" t="s">
        <v>546</v>
      </c>
      <c r="D100" s="175"/>
      <c r="E100" s="225"/>
      <c r="F100" s="191"/>
      <c r="G100" s="49"/>
      <c r="H100" s="44"/>
      <c r="I100" s="105"/>
      <c r="J100" s="242"/>
    </row>
    <row r="101" spans="1:10" s="35" customFormat="1" ht="15" thickBot="1">
      <c r="A101" s="59" t="str">
        <f>IF(VLOOKUP(B101,'Step 2-App.A_Certification Test'!$A:$D,4,FALSE)="Y","Y","N")</f>
        <v>N</v>
      </c>
      <c r="B101" s="125" t="s">
        <v>34</v>
      </c>
      <c r="C101" s="123" t="s">
        <v>547</v>
      </c>
      <c r="D101" s="175"/>
      <c r="E101" s="225"/>
      <c r="F101" s="191"/>
      <c r="G101" s="49"/>
      <c r="H101" s="44"/>
      <c r="I101" s="105"/>
      <c r="J101" s="242"/>
    </row>
    <row r="102" spans="1:10" s="35" customFormat="1" ht="15" thickBot="1">
      <c r="A102" s="59" t="str">
        <f>IF(VLOOKUP(B102,'Step 2-App.A_Certification Test'!$A:$D,4,FALSE)="Y","Y","N")</f>
        <v>N</v>
      </c>
      <c r="B102" s="125" t="s">
        <v>35</v>
      </c>
      <c r="C102" s="123" t="s">
        <v>548</v>
      </c>
      <c r="D102" s="175"/>
      <c r="E102" s="225"/>
      <c r="F102" s="191"/>
      <c r="G102" s="49"/>
      <c r="H102" s="44"/>
      <c r="I102" s="105"/>
      <c r="J102" s="242"/>
    </row>
    <row r="103" spans="1:10" s="35" customFormat="1" ht="15" thickBot="1">
      <c r="A103" s="59" t="str">
        <f>IF(VLOOKUP(B103,'Step 2-App.A_Certification Test'!$A:$D,4,FALSE)="Y","Y","N")</f>
        <v>N</v>
      </c>
      <c r="B103" s="125" t="s">
        <v>36</v>
      </c>
      <c r="C103" s="123" t="s">
        <v>552</v>
      </c>
      <c r="D103" s="175"/>
      <c r="E103" s="225"/>
      <c r="F103" s="191"/>
      <c r="G103" s="49"/>
      <c r="H103" s="44"/>
      <c r="I103" s="105"/>
      <c r="J103" s="242"/>
    </row>
    <row r="104" spans="1:10" s="35" customFormat="1" ht="15" thickBot="1">
      <c r="A104" s="59" t="str">
        <f>IF(VLOOKUP(B104,'Step 2-App.A_Certification Test'!$A:$D,4,FALSE)="Y","Y","N")</f>
        <v>N</v>
      </c>
      <c r="B104" s="125" t="s">
        <v>37</v>
      </c>
      <c r="C104" s="123" t="s">
        <v>553</v>
      </c>
      <c r="D104" s="175"/>
      <c r="E104" s="225"/>
      <c r="F104" s="191"/>
      <c r="G104" s="49"/>
      <c r="H104" s="44"/>
      <c r="I104" s="105"/>
      <c r="J104" s="242"/>
    </row>
    <row r="105" spans="1:10" s="35" customFormat="1" ht="15" thickBot="1">
      <c r="A105" s="59" t="str">
        <f>IF(VLOOKUP(B105,'Step 2-App.A_Certification Test'!$A:$D,4,FALSE)="Y","Y","N")</f>
        <v>N</v>
      </c>
      <c r="B105" s="125" t="s">
        <v>38</v>
      </c>
      <c r="C105" s="123" t="s">
        <v>549</v>
      </c>
      <c r="D105" s="175"/>
      <c r="E105" s="225"/>
      <c r="F105" s="191"/>
      <c r="G105" s="49"/>
      <c r="H105" s="44"/>
      <c r="I105" s="105"/>
      <c r="J105" s="242"/>
    </row>
    <row r="106" spans="1:10" s="35" customFormat="1" ht="15" thickBot="1">
      <c r="A106" s="59" t="str">
        <f>IF(VLOOKUP(B106,'Step 2-App.A_Certification Test'!$A:$D,4,FALSE)="Y","Y","N")</f>
        <v>N</v>
      </c>
      <c r="B106" s="125" t="s">
        <v>39</v>
      </c>
      <c r="C106" s="123" t="s">
        <v>550</v>
      </c>
      <c r="D106" s="175"/>
      <c r="E106" s="225"/>
      <c r="F106" s="191"/>
      <c r="G106" s="49"/>
      <c r="H106" s="44"/>
      <c r="I106" s="105"/>
      <c r="J106" s="242"/>
    </row>
    <row r="107" spans="1:10" s="35" customFormat="1" ht="15" thickBot="1">
      <c r="A107" s="59" t="str">
        <f>IF(VLOOKUP(B107,'Step 2-App.A_Certification Test'!$A:$D,4,FALSE)="Y","Y","N")</f>
        <v>N</v>
      </c>
      <c r="B107" s="125" t="s">
        <v>40</v>
      </c>
      <c r="C107" s="123" t="s">
        <v>551</v>
      </c>
      <c r="D107" s="175"/>
      <c r="E107" s="225"/>
      <c r="F107" s="191"/>
      <c r="G107" s="49"/>
      <c r="H107" s="44"/>
      <c r="I107" s="105"/>
      <c r="J107" s="242"/>
    </row>
    <row r="108" spans="1:10" s="35" customFormat="1" ht="29.5" thickBot="1">
      <c r="A108" s="117"/>
      <c r="B108" s="124"/>
      <c r="C108" s="147" t="s">
        <v>481</v>
      </c>
      <c r="D108" s="163"/>
      <c r="E108" s="45"/>
      <c r="F108" s="190"/>
      <c r="G108" s="43"/>
      <c r="H108" s="43"/>
      <c r="I108" s="42"/>
      <c r="J108" s="155"/>
    </row>
    <row r="109" spans="1:10" s="35" customFormat="1" ht="29.5" thickBot="1">
      <c r="A109" s="117"/>
      <c r="B109" s="124"/>
      <c r="C109" s="147" t="s">
        <v>482</v>
      </c>
      <c r="D109" s="163"/>
      <c r="E109" s="45"/>
      <c r="F109" s="190"/>
      <c r="G109" s="43"/>
      <c r="H109" s="43"/>
      <c r="I109" s="42"/>
      <c r="J109" s="155"/>
    </row>
    <row r="110" spans="1:10" s="35" customFormat="1" ht="73" thickBot="1">
      <c r="A110" s="115" t="s">
        <v>917</v>
      </c>
      <c r="B110" s="126" t="s">
        <v>872</v>
      </c>
      <c r="C110" s="115" t="s">
        <v>491</v>
      </c>
      <c r="D110" s="163" t="s">
        <v>578</v>
      </c>
      <c r="E110" s="39" t="s">
        <v>485</v>
      </c>
      <c r="F110" s="115" t="s">
        <v>757</v>
      </c>
      <c r="G110" s="41" t="s">
        <v>760</v>
      </c>
      <c r="H110" s="41" t="s">
        <v>798</v>
      </c>
      <c r="I110" s="39" t="s">
        <v>509</v>
      </c>
      <c r="J110" s="115" t="s">
        <v>992</v>
      </c>
    </row>
    <row r="111" spans="1:10" s="35" customFormat="1" ht="15" thickBot="1">
      <c r="A111" s="118" t="s">
        <v>865</v>
      </c>
      <c r="B111" s="118"/>
      <c r="C111" s="116" t="s">
        <v>780</v>
      </c>
      <c r="D111" s="31" t="s">
        <v>652</v>
      </c>
      <c r="E111" s="45"/>
      <c r="F111" s="190"/>
      <c r="G111" s="43"/>
      <c r="H111" s="43"/>
      <c r="I111" s="42"/>
      <c r="J111" s="197"/>
    </row>
    <row r="112" spans="1:10" s="35" customFormat="1" ht="29.5" thickBot="1">
      <c r="A112" s="59" t="str">
        <f>IF(VLOOKUP(B112,'Step 2-App.A_Certification Test'!$A:$D,4,FALSE)="Y","Y","N")</f>
        <v>N</v>
      </c>
      <c r="B112" s="127" t="s">
        <v>0</v>
      </c>
      <c r="C112" s="121" t="s">
        <v>484</v>
      </c>
      <c r="D112" s="172" t="s">
        <v>721</v>
      </c>
      <c r="E112" s="46"/>
      <c r="F112" s="191"/>
      <c r="G112" s="44"/>
      <c r="H112" s="44"/>
      <c r="I112" s="44"/>
      <c r="J112" s="121"/>
    </row>
    <row r="113" spans="1:10" s="35" customFormat="1" ht="15" thickBot="1">
      <c r="A113" s="59" t="str">
        <f>IF(VLOOKUP(B113,'Step 2-App.A_Certification Test'!$A:$D,4,FALSE)="Y","Y","N")</f>
        <v>N</v>
      </c>
      <c r="B113" s="127" t="s">
        <v>1</v>
      </c>
      <c r="C113" s="121" t="s">
        <v>486</v>
      </c>
      <c r="D113" s="172" t="s">
        <v>721</v>
      </c>
      <c r="E113" s="46"/>
      <c r="F113" s="191"/>
      <c r="G113" s="44"/>
      <c r="H113" s="44"/>
      <c r="I113" s="44"/>
      <c r="J113" s="121"/>
    </row>
    <row r="114" spans="1:10" s="35" customFormat="1" ht="29.5" thickBot="1">
      <c r="A114" s="59" t="str">
        <f>IF(VLOOKUP(B114,'Step 2-App.A_Certification Test'!$A:$D,4,FALSE)="Y","Y","N")</f>
        <v>N</v>
      </c>
      <c r="B114" s="127" t="s">
        <v>2</v>
      </c>
      <c r="C114" s="121" t="s">
        <v>735</v>
      </c>
      <c r="D114" s="172" t="s">
        <v>721</v>
      </c>
      <c r="E114" s="46"/>
      <c r="F114" s="191"/>
      <c r="G114" s="44"/>
      <c r="H114" s="44"/>
      <c r="I114" s="44"/>
      <c r="J114" s="121"/>
    </row>
    <row r="115" spans="1:10" s="35" customFormat="1" ht="15" thickBot="1">
      <c r="A115" s="59" t="str">
        <f>IF(VLOOKUP(B115,'Step 2-App.A_Certification Test'!$A:$D,4,FALSE)="Y","Y","N")</f>
        <v>N</v>
      </c>
      <c r="B115" s="127" t="s">
        <v>3</v>
      </c>
      <c r="C115" s="121" t="s">
        <v>223</v>
      </c>
      <c r="D115" s="172" t="s">
        <v>721</v>
      </c>
      <c r="E115" s="46"/>
      <c r="F115" s="191"/>
      <c r="G115" s="44"/>
      <c r="H115" s="44"/>
      <c r="I115" s="44"/>
      <c r="J115" s="121"/>
    </row>
    <row r="116" spans="1:10" s="35" customFormat="1" ht="15" thickBot="1">
      <c r="A116" s="59" t="str">
        <f>IF(VLOOKUP(B116,'Step 2-App.A_Certification Test'!$A:$D,4,FALSE)="Y","Y","N")</f>
        <v>N</v>
      </c>
      <c r="B116" s="127" t="s">
        <v>4</v>
      </c>
      <c r="C116" s="121" t="s">
        <v>224</v>
      </c>
      <c r="D116" s="172" t="s">
        <v>721</v>
      </c>
      <c r="E116" s="46"/>
      <c r="F116" s="191"/>
      <c r="G116" s="44"/>
      <c r="H116" s="44"/>
      <c r="I116" s="44"/>
      <c r="J116" s="121"/>
    </row>
    <row r="117" spans="1:10" s="35" customFormat="1" ht="15" thickBot="1">
      <c r="A117" s="59" t="str">
        <f>IF(VLOOKUP(B117,'Step 2-App.A_Certification Test'!$A:$D,4,FALSE)="Y","Y","N")</f>
        <v>N</v>
      </c>
      <c r="B117" s="127" t="s">
        <v>5</v>
      </c>
      <c r="C117" s="121" t="s">
        <v>225</v>
      </c>
      <c r="D117" s="172" t="s">
        <v>721</v>
      </c>
      <c r="E117" s="46"/>
      <c r="F117" s="191"/>
      <c r="G117" s="44"/>
      <c r="H117" s="44"/>
      <c r="I117" s="44"/>
      <c r="J117" s="121"/>
    </row>
    <row r="118" spans="1:10" s="35" customFormat="1" ht="15" thickBot="1">
      <c r="A118" s="59" t="str">
        <f>IF(VLOOKUP(B118,'Step 2-App.A_Certification Test'!$A:$D,4,FALSE)="Y","Y","N")</f>
        <v>N</v>
      </c>
      <c r="B118" s="127" t="s">
        <v>6</v>
      </c>
      <c r="C118" s="121" t="s">
        <v>226</v>
      </c>
      <c r="D118" s="172" t="s">
        <v>721</v>
      </c>
      <c r="E118" s="46"/>
      <c r="F118" s="191"/>
      <c r="G118" s="44"/>
      <c r="H118" s="44"/>
      <c r="I118" s="44"/>
      <c r="J118" s="121"/>
    </row>
    <row r="119" spans="1:10" s="35" customFormat="1" ht="73" thickBot="1">
      <c r="A119" s="59" t="str">
        <f>IF(VLOOKUP(B119,'Step 2-App.A_Certification Test'!$A:$D,4,FALSE)="Y","Y","N")</f>
        <v>N</v>
      </c>
      <c r="B119" s="127">
        <v>1.4</v>
      </c>
      <c r="C119" s="121" t="s">
        <v>488</v>
      </c>
      <c r="D119" s="172" t="s">
        <v>721</v>
      </c>
      <c r="E119" s="46"/>
      <c r="F119" s="191"/>
      <c r="G119" s="44"/>
      <c r="H119" s="44"/>
      <c r="I119" s="105" t="s">
        <v>489</v>
      </c>
      <c r="J119" s="121"/>
    </row>
    <row r="120" spans="1:10" s="35" customFormat="1" ht="15.65" customHeight="1" thickBot="1">
      <c r="A120" s="59" t="str">
        <f>IF(VLOOKUP(B120,'Step 2-App.A_Certification Test'!$A:$D,4,FALSE)="Y","Y","N")</f>
        <v>N</v>
      </c>
      <c r="B120" s="127">
        <v>1.6</v>
      </c>
      <c r="C120" s="121" t="s">
        <v>490</v>
      </c>
      <c r="D120" s="172" t="s">
        <v>721</v>
      </c>
      <c r="E120" s="46"/>
      <c r="F120" s="191"/>
      <c r="G120" s="44"/>
      <c r="H120" s="44"/>
      <c r="I120" s="44"/>
      <c r="J120" s="121"/>
    </row>
    <row r="121" spans="1:10" s="35" customFormat="1" ht="73" thickBot="1">
      <c r="A121" s="115" t="s">
        <v>917</v>
      </c>
      <c r="B121" s="126" t="s">
        <v>872</v>
      </c>
      <c r="C121" s="115" t="s">
        <v>56</v>
      </c>
      <c r="D121" s="163" t="s">
        <v>578</v>
      </c>
      <c r="E121" s="39" t="s">
        <v>485</v>
      </c>
      <c r="F121" s="115" t="s">
        <v>757</v>
      </c>
      <c r="G121" s="41" t="s">
        <v>723</v>
      </c>
      <c r="H121" s="41" t="s">
        <v>798</v>
      </c>
      <c r="I121" s="39" t="s">
        <v>509</v>
      </c>
      <c r="J121" s="115" t="s">
        <v>992</v>
      </c>
    </row>
    <row r="122" spans="1:10" s="1" customFormat="1" ht="15" thickBot="1">
      <c r="A122" s="118" t="s">
        <v>866</v>
      </c>
      <c r="B122" s="118"/>
      <c r="C122" s="116" t="s">
        <v>567</v>
      </c>
      <c r="D122" s="97" t="s">
        <v>652</v>
      </c>
      <c r="E122" s="40"/>
      <c r="F122" s="115"/>
      <c r="G122" s="47"/>
      <c r="H122" s="47"/>
      <c r="I122" s="40"/>
      <c r="J122" s="115"/>
    </row>
    <row r="123" spans="1:10" s="35" customFormat="1" ht="15" thickBot="1">
      <c r="A123" s="59" t="str">
        <f>IF(VLOOKUP(B123,'Step 2-App.A_Certification Test'!$A:$D,4,FALSE)="Y","Y","N")</f>
        <v>N</v>
      </c>
      <c r="B123" s="125">
        <v>1.8</v>
      </c>
      <c r="C123" s="148" t="s">
        <v>498</v>
      </c>
      <c r="D123" s="178"/>
      <c r="E123" s="46"/>
      <c r="F123" s="191"/>
      <c r="G123" s="44"/>
      <c r="H123" s="44"/>
      <c r="I123" s="105"/>
      <c r="J123" s="121"/>
    </row>
    <row r="124" spans="1:10" s="35" customFormat="1" ht="29.5" thickBot="1">
      <c r="A124" s="59" t="str">
        <f>A123</f>
        <v>N</v>
      </c>
      <c r="B124" s="125"/>
      <c r="C124" s="59" t="s">
        <v>493</v>
      </c>
      <c r="D124" s="172"/>
      <c r="E124" s="46"/>
      <c r="F124" s="191"/>
      <c r="G124" s="44"/>
      <c r="H124" s="44"/>
      <c r="I124" s="105"/>
      <c r="J124" s="196" t="s">
        <v>770</v>
      </c>
    </row>
    <row r="125" spans="1:10" s="35" customFormat="1" ht="73" thickBot="1">
      <c r="A125" s="59" t="str">
        <f>IF(VLOOKUP(B125,'Step 2-App.A_Certification Test'!$A:$D,4,FALSE)="Y","Y","N")</f>
        <v>N</v>
      </c>
      <c r="B125" s="125" t="s">
        <v>496</v>
      </c>
      <c r="C125" s="59" t="s">
        <v>958</v>
      </c>
      <c r="D125" s="179" t="s">
        <v>820</v>
      </c>
      <c r="E125" s="46" t="s">
        <v>732</v>
      </c>
      <c r="F125" s="191"/>
      <c r="G125" s="44"/>
      <c r="H125" s="44"/>
      <c r="I125" s="105"/>
      <c r="J125" s="196" t="s">
        <v>1164</v>
      </c>
    </row>
    <row r="126" spans="1:10" s="35" customFormat="1" ht="15" thickBot="1">
      <c r="A126" s="59" t="str">
        <f>IF(VLOOKUP(B126,'Step 2-App.A_Certification Test'!$A:$D,4,FALSE)="Y","Y","N")</f>
        <v>N</v>
      </c>
      <c r="B126" s="125" t="s">
        <v>497</v>
      </c>
      <c r="C126" s="59" t="s">
        <v>499</v>
      </c>
      <c r="D126" s="172"/>
      <c r="E126" s="46"/>
      <c r="F126" s="191"/>
      <c r="G126" s="44"/>
      <c r="H126" s="44"/>
      <c r="I126" s="105"/>
      <c r="J126" s="121"/>
    </row>
    <row r="127" spans="1:10" s="35" customFormat="1" ht="87.5" thickBot="1">
      <c r="A127" s="59" t="str">
        <f>A126</f>
        <v>N</v>
      </c>
      <c r="B127" s="125"/>
      <c r="C127" s="149" t="s">
        <v>537</v>
      </c>
      <c r="D127" s="179" t="s">
        <v>820</v>
      </c>
      <c r="E127" s="46" t="s">
        <v>500</v>
      </c>
      <c r="F127" s="191"/>
      <c r="G127" s="44"/>
      <c r="H127" s="44"/>
      <c r="I127" s="105"/>
      <c r="J127" s="196" t="s">
        <v>1163</v>
      </c>
    </row>
    <row r="128" spans="1:10" s="35" customFormat="1" ht="131" thickBot="1">
      <c r="A128" s="59" t="str">
        <f>A126</f>
        <v>N</v>
      </c>
      <c r="B128" s="125"/>
      <c r="C128" s="149" t="s">
        <v>402</v>
      </c>
      <c r="D128" s="179" t="s">
        <v>820</v>
      </c>
      <c r="E128" s="46" t="s">
        <v>501</v>
      </c>
      <c r="F128" s="191"/>
      <c r="G128" s="44"/>
      <c r="H128" s="44"/>
      <c r="I128" s="105"/>
      <c r="J128" s="196" t="s">
        <v>1163</v>
      </c>
    </row>
    <row r="129" spans="1:10" s="35" customFormat="1" ht="174.5" thickBot="1">
      <c r="A129" s="59" t="str">
        <f>A126</f>
        <v>N</v>
      </c>
      <c r="B129" s="125"/>
      <c r="C129" s="149" t="s">
        <v>939</v>
      </c>
      <c r="D129" s="179" t="s">
        <v>820</v>
      </c>
      <c r="E129" s="46" t="s">
        <v>502</v>
      </c>
      <c r="F129" s="191"/>
      <c r="G129" s="44"/>
      <c r="H129" s="44"/>
      <c r="I129" s="105"/>
      <c r="J129" s="196" t="s">
        <v>923</v>
      </c>
    </row>
    <row r="130" spans="1:10" s="35" customFormat="1" ht="29.5" thickBot="1">
      <c r="A130" s="59" t="str">
        <f>IF(VLOOKUP(B130,'Step 2-App.A_Certification Test'!$A:$D,4,FALSE)="Y","Y","N")</f>
        <v>N</v>
      </c>
      <c r="B130" s="125" t="s">
        <v>361</v>
      </c>
      <c r="C130" s="59" t="s">
        <v>924</v>
      </c>
      <c r="D130" s="172"/>
      <c r="E130" s="46"/>
      <c r="F130" s="191"/>
      <c r="G130" s="44"/>
      <c r="H130" s="44"/>
      <c r="I130" s="105"/>
      <c r="J130" s="59"/>
    </row>
    <row r="131" spans="1:10" s="35" customFormat="1" ht="29.5" thickBot="1">
      <c r="A131" s="59" t="str">
        <f>A130</f>
        <v>N</v>
      </c>
      <c r="B131" s="125" t="s">
        <v>503</v>
      </c>
      <c r="C131" s="59" t="s">
        <v>718</v>
      </c>
      <c r="D131" s="172"/>
      <c r="E131" s="46" t="s">
        <v>570</v>
      </c>
      <c r="F131" s="191"/>
      <c r="G131" s="44"/>
      <c r="H131" s="44"/>
      <c r="I131" s="105"/>
      <c r="J131" s="196" t="s">
        <v>1166</v>
      </c>
    </row>
    <row r="132" spans="1:10" s="35" customFormat="1" ht="102" thickBot="1">
      <c r="A132" s="59" t="str">
        <f>A130</f>
        <v>N</v>
      </c>
      <c r="B132" s="125" t="s">
        <v>504</v>
      </c>
      <c r="C132" s="59" t="s">
        <v>719</v>
      </c>
      <c r="D132" s="172"/>
      <c r="E132" s="46" t="s">
        <v>505</v>
      </c>
      <c r="F132" s="191"/>
      <c r="G132" s="44"/>
      <c r="H132" s="44"/>
      <c r="I132" s="105"/>
      <c r="J132" s="196" t="s">
        <v>1165</v>
      </c>
    </row>
    <row r="133" spans="1:10" s="35" customFormat="1" ht="15" thickBot="1">
      <c r="A133" s="59" t="str">
        <f>IF(VLOOKUP(B133,'Step 2-App.A_Certification Test'!$A:$D,4,FALSE)="Y","Y","N")</f>
        <v>N</v>
      </c>
      <c r="B133" s="128">
        <v>1.9</v>
      </c>
      <c r="C133" s="148" t="s">
        <v>495</v>
      </c>
      <c r="D133" s="178"/>
      <c r="E133" s="46"/>
      <c r="F133" s="191"/>
      <c r="G133" s="44"/>
      <c r="H133" s="44"/>
      <c r="I133" s="105"/>
      <c r="J133" s="121"/>
    </row>
    <row r="134" spans="1:10" s="35" customFormat="1" ht="73" thickBot="1">
      <c r="A134" s="59" t="str">
        <f>IF(VLOOKUP(B134,'Step 2-App.A_Certification Test'!$A:$D,4,FALSE)="Y","Y","N")</f>
        <v>N</v>
      </c>
      <c r="B134" s="125" t="s">
        <v>506</v>
      </c>
      <c r="C134" s="59" t="s">
        <v>774</v>
      </c>
      <c r="D134" s="172"/>
      <c r="E134" s="46" t="s">
        <v>1180</v>
      </c>
      <c r="F134" s="191"/>
      <c r="G134" s="44"/>
      <c r="H134" s="44"/>
      <c r="I134" s="105"/>
      <c r="J134" s="196" t="s">
        <v>508</v>
      </c>
    </row>
    <row r="135" spans="1:10" s="35" customFormat="1" ht="58.5" thickBot="1">
      <c r="A135" s="59" t="str">
        <f>IF(VLOOKUP(B135,'Step 2-App.A_Certification Test'!$A:$D,4,FALSE)="Y","Y","N")</f>
        <v>N</v>
      </c>
      <c r="B135" s="125" t="s">
        <v>507</v>
      </c>
      <c r="C135" s="59" t="s">
        <v>511</v>
      </c>
      <c r="D135" s="172"/>
      <c r="E135" s="46" t="s">
        <v>512</v>
      </c>
      <c r="F135" s="191"/>
      <c r="G135" s="44"/>
      <c r="H135" s="44"/>
      <c r="I135" s="105"/>
      <c r="J135" s="196" t="s">
        <v>510</v>
      </c>
    </row>
    <row r="136" spans="1:10" s="35" customFormat="1" ht="52.5" customHeight="1" thickBot="1">
      <c r="A136" s="59" t="str">
        <f>IF(VLOOKUP(B136,'Step 2-App.A_Certification Test'!$A:$D,4,FALSE)="Y","Y","N")</f>
        <v>N</v>
      </c>
      <c r="B136" s="125" t="s">
        <v>9</v>
      </c>
      <c r="C136" s="59" t="s">
        <v>925</v>
      </c>
      <c r="D136" s="172"/>
      <c r="E136" s="46" t="s">
        <v>752</v>
      </c>
      <c r="F136" s="191"/>
      <c r="G136" s="44"/>
      <c r="H136" s="44"/>
      <c r="I136" s="105"/>
      <c r="J136" s="121"/>
    </row>
    <row r="137" spans="1:10" s="35" customFormat="1" ht="15" thickBot="1">
      <c r="A137" s="117"/>
      <c r="B137" s="124">
        <v>2.7</v>
      </c>
      <c r="C137" s="138" t="s">
        <v>555</v>
      </c>
      <c r="D137" s="171"/>
      <c r="E137" s="45"/>
      <c r="F137" s="190"/>
      <c r="G137" s="43"/>
      <c r="H137" s="43"/>
      <c r="I137" s="42"/>
      <c r="J137" s="155"/>
    </row>
    <row r="138" spans="1:10" s="35" customFormat="1" ht="15" thickBot="1">
      <c r="A138" s="117"/>
      <c r="B138" s="124" t="s">
        <v>386</v>
      </c>
      <c r="C138" s="141" t="s">
        <v>556</v>
      </c>
      <c r="D138" s="173"/>
      <c r="E138" s="45"/>
      <c r="F138" s="190"/>
      <c r="G138" s="43"/>
      <c r="H138" s="43"/>
      <c r="I138" s="42"/>
      <c r="J138" s="155"/>
    </row>
    <row r="139" spans="1:10" s="35" customFormat="1" ht="44" thickBot="1">
      <c r="A139" s="233" t="str">
        <f>IF(VLOOKUP(B139,'Step 2-App.A_Certification Test'!$A:$D,4,FALSE)="Y","Y","N")</f>
        <v>N</v>
      </c>
      <c r="B139" s="223" t="s">
        <v>554</v>
      </c>
      <c r="C139" s="150" t="s">
        <v>931</v>
      </c>
      <c r="D139" s="175"/>
      <c r="E139" s="225" t="s">
        <v>825</v>
      </c>
      <c r="F139" s="121" t="s">
        <v>824</v>
      </c>
      <c r="G139" s="48"/>
      <c r="H139" s="44"/>
      <c r="I139" s="226"/>
      <c r="J139" s="227" t="s">
        <v>807</v>
      </c>
    </row>
    <row r="140" spans="1:10" s="35" customFormat="1" ht="15" thickBot="1">
      <c r="A140" s="235"/>
      <c r="B140" s="223"/>
      <c r="C140" s="123" t="s">
        <v>421</v>
      </c>
      <c r="D140" s="175" t="s">
        <v>1102</v>
      </c>
      <c r="E140" s="225"/>
      <c r="F140" s="191"/>
      <c r="G140" s="49"/>
      <c r="H140" s="44"/>
      <c r="I140" s="226"/>
      <c r="J140" s="227"/>
    </row>
    <row r="141" spans="1:10" s="35" customFormat="1" ht="15" thickBot="1">
      <c r="A141" s="235"/>
      <c r="B141" s="223"/>
      <c r="C141" s="123" t="s">
        <v>682</v>
      </c>
      <c r="D141" s="175" t="s">
        <v>1102</v>
      </c>
      <c r="E141" s="225"/>
      <c r="F141" s="191"/>
      <c r="G141" s="49"/>
      <c r="H141" s="44"/>
      <c r="I141" s="226"/>
      <c r="J141" s="227"/>
    </row>
    <row r="142" spans="1:10" s="35" customFormat="1" ht="15" thickBot="1">
      <c r="A142" s="235"/>
      <c r="B142" s="223"/>
      <c r="C142" s="123" t="s">
        <v>683</v>
      </c>
      <c r="D142" s="175" t="s">
        <v>1102</v>
      </c>
      <c r="E142" s="225"/>
      <c r="F142" s="191"/>
      <c r="G142" s="49"/>
      <c r="H142" s="44"/>
      <c r="I142" s="226"/>
      <c r="J142" s="227"/>
    </row>
    <row r="143" spans="1:10" s="35" customFormat="1" ht="29.5" thickBot="1">
      <c r="A143" s="235"/>
      <c r="B143" s="223"/>
      <c r="C143" s="123" t="s">
        <v>684</v>
      </c>
      <c r="D143" s="175" t="s">
        <v>1102</v>
      </c>
      <c r="E143" s="225"/>
      <c r="F143" s="191"/>
      <c r="G143" s="49"/>
      <c r="H143" s="44"/>
      <c r="I143" s="226"/>
      <c r="J143" s="227"/>
    </row>
    <row r="144" spans="1:10" s="35" customFormat="1" ht="29.5" thickBot="1">
      <c r="A144" s="235"/>
      <c r="B144" s="223"/>
      <c r="C144" s="123" t="s">
        <v>685</v>
      </c>
      <c r="D144" s="175" t="s">
        <v>1102</v>
      </c>
      <c r="E144" s="225"/>
      <c r="F144" s="191"/>
      <c r="G144" s="49"/>
      <c r="H144" s="44"/>
      <c r="I144" s="226"/>
      <c r="J144" s="227"/>
    </row>
    <row r="145" spans="1:10" s="35" customFormat="1" ht="29.5" thickBot="1">
      <c r="A145" s="235"/>
      <c r="B145" s="223"/>
      <c r="C145" s="123" t="s">
        <v>686</v>
      </c>
      <c r="D145" s="175" t="s">
        <v>1102</v>
      </c>
      <c r="E145" s="225"/>
      <c r="F145" s="191"/>
      <c r="G145" s="49"/>
      <c r="H145" s="44"/>
      <c r="I145" s="226"/>
      <c r="J145" s="227"/>
    </row>
    <row r="146" spans="1:10" s="35" customFormat="1" ht="29.5" thickBot="1">
      <c r="A146" s="235"/>
      <c r="B146" s="223"/>
      <c r="C146" s="123" t="s">
        <v>687</v>
      </c>
      <c r="D146" s="175" t="s">
        <v>1102</v>
      </c>
      <c r="E146" s="225"/>
      <c r="F146" s="191"/>
      <c r="G146" s="49"/>
      <c r="H146" s="44"/>
      <c r="I146" s="226"/>
      <c r="J146" s="227"/>
    </row>
    <row r="147" spans="1:10" s="35" customFormat="1" ht="29.5" thickBot="1">
      <c r="A147" s="234"/>
      <c r="B147" s="223"/>
      <c r="C147" s="123" t="s">
        <v>688</v>
      </c>
      <c r="D147" s="175" t="s">
        <v>1102</v>
      </c>
      <c r="E147" s="225"/>
      <c r="F147" s="191"/>
      <c r="G147" s="49"/>
      <c r="H147" s="44"/>
      <c r="I147" s="226"/>
      <c r="J147" s="227"/>
    </row>
    <row r="148" spans="1:10" s="35" customFormat="1" ht="131" thickBot="1">
      <c r="A148" s="59" t="str">
        <f>IF(VLOOKUP(B148,'Step 2-App.A_Certification Test'!$A:$D,4,FALSE)="Y","Y","N")</f>
        <v>N</v>
      </c>
      <c r="B148" s="125" t="s">
        <v>41</v>
      </c>
      <c r="C148" s="59" t="s">
        <v>836</v>
      </c>
      <c r="D148" s="172"/>
      <c r="E148" s="46" t="s">
        <v>826</v>
      </c>
      <c r="F148" s="191"/>
      <c r="G148" s="48"/>
      <c r="H148" s="44"/>
      <c r="I148" s="105"/>
      <c r="J148" s="121"/>
    </row>
    <row r="149" spans="1:10" s="35" customFormat="1" ht="15" thickBot="1">
      <c r="A149" s="59" t="str">
        <f>IF(VLOOKUP(B149,'Step 2-App.A_Certification Test'!$A:$D,4,FALSE)="Y","Y","N")</f>
        <v>N</v>
      </c>
      <c r="B149" s="124">
        <v>3.6</v>
      </c>
      <c r="C149" s="138" t="s">
        <v>599</v>
      </c>
      <c r="D149" s="177"/>
      <c r="E149" s="45"/>
      <c r="F149" s="190"/>
      <c r="G149" s="43"/>
      <c r="H149" s="43"/>
      <c r="I149" s="42"/>
      <c r="J149" s="155"/>
    </row>
    <row r="150" spans="1:10" s="35" customFormat="1" ht="58.5" thickBot="1">
      <c r="A150" s="117"/>
      <c r="B150" s="125"/>
      <c r="C150" s="123" t="s">
        <v>600</v>
      </c>
      <c r="D150" s="172"/>
      <c r="E150" s="46" t="s">
        <v>753</v>
      </c>
      <c r="F150" s="191"/>
      <c r="G150" s="48"/>
      <c r="H150" s="44"/>
      <c r="I150" s="105"/>
      <c r="J150" s="196" t="s">
        <v>768</v>
      </c>
    </row>
    <row r="151" spans="1:10" s="35" customFormat="1" ht="15" thickBot="1">
      <c r="A151" s="228" t="str">
        <f>A149</f>
        <v>N</v>
      </c>
      <c r="B151" s="239" t="s">
        <v>601</v>
      </c>
      <c r="C151" s="123" t="s">
        <v>603</v>
      </c>
      <c r="D151" s="172"/>
      <c r="E151" s="46"/>
      <c r="F151" s="191"/>
      <c r="G151" s="49"/>
      <c r="H151" s="44"/>
      <c r="I151" s="105"/>
      <c r="J151" s="121"/>
    </row>
    <row r="152" spans="1:10" s="35" customFormat="1" ht="29.5" thickBot="1">
      <c r="A152" s="229"/>
      <c r="B152" s="240"/>
      <c r="C152" s="123" t="s">
        <v>437</v>
      </c>
      <c r="D152" s="172"/>
      <c r="E152" s="46" t="s">
        <v>689</v>
      </c>
      <c r="F152" s="191"/>
      <c r="G152" s="49"/>
      <c r="H152" s="44"/>
      <c r="I152" s="105"/>
      <c r="J152" s="121"/>
    </row>
    <row r="153" spans="1:10" s="35" customFormat="1" ht="29.5" thickBot="1">
      <c r="A153" s="229"/>
      <c r="B153" s="240"/>
      <c r="C153" s="123" t="s">
        <v>438</v>
      </c>
      <c r="D153" s="172"/>
      <c r="E153" s="46" t="s">
        <v>690</v>
      </c>
      <c r="F153" s="191"/>
      <c r="G153" s="49"/>
      <c r="H153" s="44"/>
      <c r="I153" s="105"/>
      <c r="J153" s="121"/>
    </row>
    <row r="154" spans="1:10" s="35" customFormat="1" ht="29.5" thickBot="1">
      <c r="A154" s="229"/>
      <c r="B154" s="240"/>
      <c r="C154" s="123" t="s">
        <v>439</v>
      </c>
      <c r="D154" s="172"/>
      <c r="E154" s="46" t="s">
        <v>691</v>
      </c>
      <c r="F154" s="191"/>
      <c r="G154" s="49"/>
      <c r="H154" s="44"/>
      <c r="I154" s="105"/>
      <c r="J154" s="121"/>
    </row>
    <row r="155" spans="1:10" s="35" customFormat="1" ht="25.5" customHeight="1" thickBot="1">
      <c r="A155" s="230"/>
      <c r="B155" s="241"/>
      <c r="C155" s="59" t="s">
        <v>1247</v>
      </c>
      <c r="D155" s="172"/>
      <c r="E155" s="46" t="s">
        <v>1248</v>
      </c>
      <c r="F155" s="191"/>
      <c r="G155" s="44"/>
      <c r="H155" s="44"/>
      <c r="I155" s="105"/>
      <c r="J155" s="121"/>
    </row>
    <row r="156" spans="1:10" s="35" customFormat="1" ht="73" thickBot="1">
      <c r="A156" s="59" t="str">
        <f>A149</f>
        <v>N</v>
      </c>
      <c r="B156" s="125" t="s">
        <v>602</v>
      </c>
      <c r="C156" s="123" t="s">
        <v>692</v>
      </c>
      <c r="D156" s="172"/>
      <c r="E156" s="46" t="s">
        <v>693</v>
      </c>
      <c r="F156" s="191"/>
      <c r="G156" s="48"/>
      <c r="H156" s="44"/>
      <c r="I156" s="105"/>
      <c r="J156" s="121"/>
    </row>
    <row r="157" spans="1:10" s="35" customFormat="1" ht="73" thickBot="1">
      <c r="A157" s="59" t="str">
        <f>A149</f>
        <v>N</v>
      </c>
      <c r="B157" s="125" t="s">
        <v>604</v>
      </c>
      <c r="C157" s="123" t="s">
        <v>605</v>
      </c>
      <c r="D157" s="172"/>
      <c r="E157" s="46" t="s">
        <v>733</v>
      </c>
      <c r="F157" s="191"/>
      <c r="G157" s="48"/>
      <c r="H157" s="44"/>
      <c r="I157" s="105"/>
      <c r="J157" s="121"/>
    </row>
    <row r="158" spans="1:10" s="35" customFormat="1" ht="15" thickBot="1">
      <c r="A158" s="117"/>
      <c r="B158" s="124">
        <v>3.7</v>
      </c>
      <c r="C158" s="151" t="s">
        <v>606</v>
      </c>
      <c r="D158" s="177"/>
      <c r="E158" s="45"/>
      <c r="F158" s="190"/>
      <c r="G158" s="43"/>
      <c r="H158" s="43"/>
      <c r="I158" s="42"/>
      <c r="J158" s="155"/>
    </row>
    <row r="159" spans="1:10" s="35" customFormat="1" ht="29.5" thickBot="1">
      <c r="A159" s="59" t="str">
        <f>IF(VLOOKUP(B159,'Step 2-App.A_Certification Test'!$A:$D,4,FALSE)="Y","Y","N")</f>
        <v>N</v>
      </c>
      <c r="B159" s="129" t="s">
        <v>48</v>
      </c>
      <c r="C159" s="119" t="s">
        <v>1249</v>
      </c>
      <c r="D159" s="180" t="s">
        <v>1103</v>
      </c>
      <c r="E159" s="105"/>
      <c r="F159" s="59"/>
      <c r="G159" s="44"/>
      <c r="H159" s="44"/>
      <c r="I159" s="105"/>
      <c r="J159" s="59"/>
    </row>
    <row r="160" spans="1:10" s="35" customFormat="1" ht="15" thickBot="1">
      <c r="A160" s="117"/>
      <c r="B160" s="124">
        <v>15</v>
      </c>
      <c r="C160" s="151" t="s">
        <v>1273</v>
      </c>
      <c r="D160" s="177"/>
      <c r="E160" s="45"/>
      <c r="F160" s="190"/>
      <c r="G160" s="43"/>
      <c r="H160" s="43"/>
      <c r="I160" s="42"/>
      <c r="J160" s="155"/>
    </row>
    <row r="161" spans="1:10" s="35" customFormat="1" ht="15" thickBot="1">
      <c r="A161" s="117"/>
      <c r="B161" s="129"/>
      <c r="C161" s="119"/>
      <c r="D161" s="181"/>
      <c r="E161" s="46"/>
      <c r="F161" s="191"/>
      <c r="G161" s="44"/>
      <c r="H161" s="44"/>
      <c r="I161" s="105"/>
      <c r="J161" s="121"/>
    </row>
    <row r="162" spans="1:10" s="35" customFormat="1" ht="73.5" thickTop="1" thickBot="1">
      <c r="A162" s="115" t="s">
        <v>917</v>
      </c>
      <c r="B162" s="130" t="s">
        <v>872</v>
      </c>
      <c r="C162" s="23" t="s">
        <v>56</v>
      </c>
      <c r="D162" s="182" t="s">
        <v>578</v>
      </c>
      <c r="E162" s="39" t="s">
        <v>485</v>
      </c>
      <c r="F162" s="115" t="s">
        <v>757</v>
      </c>
      <c r="G162" s="41" t="s">
        <v>799</v>
      </c>
      <c r="H162" s="41" t="s">
        <v>798</v>
      </c>
      <c r="I162" s="39" t="s">
        <v>509</v>
      </c>
      <c r="J162" s="115" t="s">
        <v>992</v>
      </c>
    </row>
    <row r="163" spans="1:10" s="35" customFormat="1" ht="15.5" thickTop="1" thickBot="1">
      <c r="A163" s="118" t="s">
        <v>867</v>
      </c>
      <c r="B163" s="118"/>
      <c r="C163" s="116" t="s">
        <v>568</v>
      </c>
      <c r="D163" s="60" t="s">
        <v>652</v>
      </c>
      <c r="E163" s="40"/>
      <c r="F163" s="192"/>
      <c r="G163" s="47"/>
      <c r="H163" s="47"/>
      <c r="I163" s="40"/>
      <c r="J163" s="115"/>
    </row>
    <row r="164" spans="1:10" s="1" customFormat="1" ht="174.5" thickBot="1">
      <c r="A164" s="59" t="str">
        <f>IF(VLOOKUP(B164,'Step 2-App.A_Certification Test'!$A:$D,4,FALSE)="Y","Y","N")</f>
        <v>N</v>
      </c>
      <c r="B164" s="127" t="s">
        <v>42</v>
      </c>
      <c r="C164" s="121" t="s">
        <v>694</v>
      </c>
      <c r="D164" s="172"/>
      <c r="E164" s="46" t="s">
        <v>808</v>
      </c>
      <c r="F164" s="121"/>
      <c r="G164" s="50"/>
      <c r="H164" s="50"/>
      <c r="I164" s="46"/>
      <c r="J164" s="196" t="s">
        <v>929</v>
      </c>
    </row>
    <row r="165" spans="1:10" s="1" customFormat="1" ht="73" thickBot="1">
      <c r="A165" s="59" t="str">
        <f>IF(VLOOKUP(B165,'Step 2-App.A_Certification Test'!$A:$D,4,FALSE)="Y","Y","N")</f>
        <v>N</v>
      </c>
      <c r="B165" s="127" t="s">
        <v>43</v>
      </c>
      <c r="C165" s="121" t="s">
        <v>695</v>
      </c>
      <c r="D165" s="172"/>
      <c r="E165" s="46" t="s">
        <v>809</v>
      </c>
      <c r="F165" s="121" t="s">
        <v>810</v>
      </c>
      <c r="G165" s="50"/>
      <c r="H165" s="50"/>
      <c r="I165" s="46"/>
      <c r="J165" s="196" t="s">
        <v>696</v>
      </c>
    </row>
    <row r="166" spans="1:10" s="1" customFormat="1" ht="15.75" customHeight="1" thickBot="1">
      <c r="A166" s="236" t="str">
        <f>IF(VLOOKUP(B166,'Step 2-App.A_Certification Test'!$A:$D,4,FALSE)="Y","Y","N")</f>
        <v>N</v>
      </c>
      <c r="B166" s="248" t="s">
        <v>283</v>
      </c>
      <c r="C166" s="150" t="s">
        <v>558</v>
      </c>
      <c r="D166" s="175"/>
      <c r="E166" s="225" t="s">
        <v>838</v>
      </c>
      <c r="F166" s="227" t="s">
        <v>827</v>
      </c>
      <c r="G166" s="50"/>
      <c r="H166" s="50"/>
      <c r="I166" s="225"/>
      <c r="J166" s="227"/>
    </row>
    <row r="167" spans="1:10" s="1" customFormat="1" ht="29.5" thickBot="1">
      <c r="A167" s="237"/>
      <c r="B167" s="248"/>
      <c r="C167" s="150" t="s">
        <v>697</v>
      </c>
      <c r="D167" s="175" t="s">
        <v>1102</v>
      </c>
      <c r="E167" s="225"/>
      <c r="F167" s="227"/>
      <c r="G167" s="50"/>
      <c r="H167" s="50"/>
      <c r="I167" s="225"/>
      <c r="J167" s="227"/>
    </row>
    <row r="168" spans="1:10" s="1" customFormat="1" ht="29.5" thickBot="1">
      <c r="A168" s="237"/>
      <c r="B168" s="248"/>
      <c r="C168" s="150" t="s">
        <v>422</v>
      </c>
      <c r="D168" s="175" t="s">
        <v>1102</v>
      </c>
      <c r="E168" s="225"/>
      <c r="F168" s="227"/>
      <c r="G168" s="50"/>
      <c r="H168" s="50"/>
      <c r="I168" s="225"/>
      <c r="J168" s="227"/>
    </row>
    <row r="169" spans="1:10" s="1" customFormat="1" ht="29.5" thickBot="1">
      <c r="A169" s="237"/>
      <c r="B169" s="248"/>
      <c r="C169" s="150" t="s">
        <v>698</v>
      </c>
      <c r="D169" s="175" t="s">
        <v>1102</v>
      </c>
      <c r="E169" s="225"/>
      <c r="F169" s="227"/>
      <c r="G169" s="50"/>
      <c r="H169" s="50"/>
      <c r="I169" s="225"/>
      <c r="J169" s="227"/>
    </row>
    <row r="170" spans="1:10" s="1" customFormat="1" ht="29.5" thickBot="1">
      <c r="A170" s="237"/>
      <c r="B170" s="248"/>
      <c r="C170" s="150" t="s">
        <v>699</v>
      </c>
      <c r="D170" s="175" t="s">
        <v>1102</v>
      </c>
      <c r="E170" s="225"/>
      <c r="F170" s="227"/>
      <c r="G170" s="50"/>
      <c r="H170" s="50"/>
      <c r="I170" s="225"/>
      <c r="J170" s="227"/>
    </row>
    <row r="171" spans="1:10" s="1" customFormat="1" ht="29.5" thickBot="1">
      <c r="A171" s="238"/>
      <c r="B171" s="248"/>
      <c r="C171" s="150" t="s">
        <v>837</v>
      </c>
      <c r="D171" s="175"/>
      <c r="E171" s="225"/>
      <c r="F171" s="227"/>
      <c r="G171" s="50"/>
      <c r="H171" s="50"/>
      <c r="I171" s="225"/>
      <c r="J171" s="227"/>
    </row>
    <row r="172" spans="1:10" s="35" customFormat="1" ht="87.5" thickBot="1">
      <c r="A172" s="59" t="str">
        <f>IF(VLOOKUP(B172,'Step 2-App.A_Certification Test'!$A:$D,4,FALSE)="Y","Y","N")</f>
        <v>N</v>
      </c>
      <c r="B172" s="125" t="s">
        <v>46</v>
      </c>
      <c r="C172" s="59" t="s">
        <v>720</v>
      </c>
      <c r="D172" s="172"/>
      <c r="E172" s="46" t="s">
        <v>700</v>
      </c>
      <c r="F172" s="191"/>
      <c r="G172" s="48"/>
      <c r="H172" s="50"/>
      <c r="I172" s="105"/>
      <c r="J172" s="196" t="s">
        <v>772</v>
      </c>
    </row>
    <row r="173" spans="1:10" s="35" customFormat="1" ht="58.5" thickBot="1">
      <c r="A173" s="59" t="str">
        <f>IF(VLOOKUP(B173,'Step 2-App.A_Certification Test'!$A:$D,4,FALSE)="Y","Y","N")</f>
        <v>N</v>
      </c>
      <c r="B173" s="125" t="s">
        <v>47</v>
      </c>
      <c r="C173" s="59" t="s">
        <v>1161</v>
      </c>
      <c r="D173" s="172"/>
      <c r="E173" s="46" t="s">
        <v>701</v>
      </c>
      <c r="F173" s="191"/>
      <c r="G173" s="49"/>
      <c r="H173" s="50"/>
      <c r="I173" s="105"/>
      <c r="J173" s="121"/>
    </row>
    <row r="174" spans="1:10" s="35" customFormat="1" ht="15" thickBot="1">
      <c r="A174" s="117"/>
      <c r="B174" s="124">
        <v>3.7</v>
      </c>
      <c r="C174" s="151" t="s">
        <v>606</v>
      </c>
      <c r="D174" s="177"/>
      <c r="E174" s="45"/>
      <c r="F174" s="190"/>
      <c r="G174" s="43"/>
      <c r="H174" s="43"/>
      <c r="I174" s="42"/>
      <c r="J174" s="155"/>
    </row>
    <row r="175" spans="1:10" s="35" customFormat="1" ht="29.5" thickBot="1">
      <c r="A175" s="59" t="str">
        <f>IF(VLOOKUP(B175,'Step 2-App.A_Certification Test'!$A:$D,4,FALSE)="Y","Y","N")</f>
        <v>N</v>
      </c>
      <c r="B175" s="125" t="s">
        <v>49</v>
      </c>
      <c r="C175" s="110" t="s">
        <v>607</v>
      </c>
      <c r="D175" s="175" t="s">
        <v>1103</v>
      </c>
      <c r="E175" s="46" t="s">
        <v>702</v>
      </c>
      <c r="F175" s="191"/>
      <c r="G175" s="48"/>
      <c r="H175" s="50"/>
      <c r="I175" s="105"/>
      <c r="J175" s="121"/>
    </row>
    <row r="176" spans="1:10" s="35" customFormat="1" ht="116.5" thickBot="1">
      <c r="A176" s="59" t="str">
        <f>IF(VLOOKUP(B176,'Step 2-App.A_Certification Test'!$A:$D,4,FALSE)="Y","Y","N")</f>
        <v>N</v>
      </c>
      <c r="B176" s="125" t="s">
        <v>50</v>
      </c>
      <c r="C176" s="110" t="s">
        <v>1250</v>
      </c>
      <c r="D176" s="172" t="s">
        <v>1103</v>
      </c>
      <c r="E176" s="46" t="s">
        <v>1251</v>
      </c>
      <c r="F176" s="191"/>
      <c r="G176" s="49"/>
      <c r="H176" s="50"/>
      <c r="I176" s="105"/>
      <c r="J176" s="121"/>
    </row>
    <row r="177" spans="1:10" s="35" customFormat="1" ht="116.5" thickBot="1">
      <c r="A177" s="59" t="str">
        <f>IF(VLOOKUP(B177,'Step 2-App.A_Certification Test'!$A:$D,4,FALSE)="Y","Y","N")</f>
        <v>N</v>
      </c>
      <c r="B177" s="125" t="s">
        <v>51</v>
      </c>
      <c r="C177" s="110" t="s">
        <v>1252</v>
      </c>
      <c r="D177" s="172" t="s">
        <v>1103</v>
      </c>
      <c r="E177" s="46" t="s">
        <v>1251</v>
      </c>
      <c r="F177" s="191"/>
      <c r="G177" s="49"/>
      <c r="H177" s="50"/>
      <c r="I177" s="105"/>
      <c r="J177" s="121"/>
    </row>
    <row r="178" spans="1:10" s="35" customFormat="1" ht="15" thickBot="1">
      <c r="A178" s="59"/>
      <c r="B178" s="125"/>
      <c r="C178" s="59"/>
      <c r="D178" s="172"/>
      <c r="E178" s="46"/>
      <c r="F178" s="191"/>
      <c r="G178" s="44"/>
      <c r="H178" s="44"/>
      <c r="I178" s="105"/>
      <c r="J178" s="121"/>
    </row>
    <row r="179" spans="1:10" s="35" customFormat="1" ht="73" thickBot="1">
      <c r="A179" s="115" t="s">
        <v>917</v>
      </c>
      <c r="B179" s="115" t="s">
        <v>871</v>
      </c>
      <c r="C179" s="115" t="s">
        <v>56</v>
      </c>
      <c r="D179" s="163" t="s">
        <v>578</v>
      </c>
      <c r="E179" s="39" t="s">
        <v>485</v>
      </c>
      <c r="F179" s="115" t="s">
        <v>757</v>
      </c>
      <c r="G179" s="41" t="s">
        <v>799</v>
      </c>
      <c r="H179" s="41" t="s">
        <v>798</v>
      </c>
      <c r="I179" s="39" t="s">
        <v>509</v>
      </c>
      <c r="J179" s="115" t="s">
        <v>992</v>
      </c>
    </row>
    <row r="180" spans="1:10" s="35" customFormat="1" ht="59" thickTop="1" thickBot="1">
      <c r="A180" s="120" t="s">
        <v>868</v>
      </c>
      <c r="B180" s="120"/>
      <c r="C180" s="116" t="s">
        <v>811</v>
      </c>
      <c r="D180" s="60" t="s">
        <v>652</v>
      </c>
      <c r="E180" s="45"/>
      <c r="F180" s="190"/>
      <c r="G180" s="43"/>
      <c r="H180" s="43"/>
      <c r="I180" s="42"/>
      <c r="J180" s="155" t="s">
        <v>557</v>
      </c>
    </row>
    <row r="181" spans="1:10" s="35" customFormat="1" ht="15" thickBot="1">
      <c r="A181" s="228" t="str">
        <f>IF(VLOOKUP(B181,'Step 2-App.A_Certification Test'!$A:$D,4,FALSE)="Y","Y","N")</f>
        <v>N</v>
      </c>
      <c r="B181" s="223" t="s">
        <v>561</v>
      </c>
      <c r="C181" s="123" t="s">
        <v>562</v>
      </c>
      <c r="D181" s="175"/>
      <c r="E181" s="225" t="s">
        <v>754</v>
      </c>
      <c r="F181" s="191"/>
      <c r="G181" s="48"/>
      <c r="H181" s="50"/>
      <c r="I181" s="226"/>
      <c r="J181" s="242" t="s">
        <v>1182</v>
      </c>
    </row>
    <row r="182" spans="1:10" s="35" customFormat="1" ht="29.5" thickBot="1">
      <c r="A182" s="229"/>
      <c r="B182" s="223"/>
      <c r="C182" s="123" t="s">
        <v>703</v>
      </c>
      <c r="D182" s="175" t="s">
        <v>1102</v>
      </c>
      <c r="E182" s="225"/>
      <c r="F182" s="191"/>
      <c r="G182" s="49"/>
      <c r="H182" s="50"/>
      <c r="I182" s="226"/>
      <c r="J182" s="242"/>
    </row>
    <row r="183" spans="1:10" s="35" customFormat="1" ht="29.5" thickBot="1">
      <c r="A183" s="229"/>
      <c r="B183" s="223"/>
      <c r="C183" s="123" t="s">
        <v>704</v>
      </c>
      <c r="D183" s="175" t="s">
        <v>1102</v>
      </c>
      <c r="E183" s="225"/>
      <c r="F183" s="191"/>
      <c r="G183" s="49"/>
      <c r="H183" s="50"/>
      <c r="I183" s="226"/>
      <c r="J183" s="242"/>
    </row>
    <row r="184" spans="1:10" s="35" customFormat="1" ht="29.5" thickBot="1">
      <c r="A184" s="229"/>
      <c r="B184" s="223"/>
      <c r="C184" s="123" t="s">
        <v>705</v>
      </c>
      <c r="D184" s="175" t="s">
        <v>1102</v>
      </c>
      <c r="E184" s="225"/>
      <c r="F184" s="191"/>
      <c r="G184" s="49"/>
      <c r="H184" s="50"/>
      <c r="I184" s="226"/>
      <c r="J184" s="242"/>
    </row>
    <row r="185" spans="1:10" s="35" customFormat="1" ht="29.5" thickBot="1">
      <c r="A185" s="230"/>
      <c r="B185" s="223"/>
      <c r="C185" s="123" t="s">
        <v>839</v>
      </c>
      <c r="D185" s="175"/>
      <c r="E185" s="225"/>
      <c r="F185" s="191"/>
      <c r="G185" s="49"/>
      <c r="H185" s="50"/>
      <c r="I185" s="226"/>
      <c r="J185" s="242"/>
    </row>
    <row r="186" spans="1:10" s="35" customFormat="1" ht="45" customHeight="1" thickBot="1">
      <c r="A186" s="117"/>
      <c r="B186" s="124" t="s">
        <v>286</v>
      </c>
      <c r="C186" s="141" t="s">
        <v>563</v>
      </c>
      <c r="D186" s="173"/>
      <c r="E186" s="45"/>
      <c r="F186" s="190"/>
      <c r="G186" s="43"/>
      <c r="H186" s="43"/>
      <c r="I186" s="42"/>
      <c r="J186" s="196"/>
    </row>
    <row r="187" spans="1:10" s="35" customFormat="1" ht="15" customHeight="1" thickBot="1">
      <c r="A187" s="228" t="str">
        <f>IF(VLOOKUP(B187,'Step 2-App.A_Certification Test'!$A:$D,4,FALSE)="Y","Y","N")</f>
        <v>N</v>
      </c>
      <c r="B187" s="223" t="s">
        <v>44</v>
      </c>
      <c r="C187" s="123" t="s">
        <v>559</v>
      </c>
      <c r="D187" s="175" t="s">
        <v>1102</v>
      </c>
      <c r="E187" s="225" t="s">
        <v>755</v>
      </c>
      <c r="F187" s="191"/>
      <c r="G187" s="44"/>
      <c r="H187" s="50"/>
      <c r="I187" s="226"/>
      <c r="J187" s="254" t="s">
        <v>1182</v>
      </c>
    </row>
    <row r="188" spans="1:10" s="35" customFormat="1" ht="44" thickBot="1">
      <c r="A188" s="230"/>
      <c r="B188" s="223"/>
      <c r="C188" s="123" t="s">
        <v>560</v>
      </c>
      <c r="D188" s="175" t="s">
        <v>1102</v>
      </c>
      <c r="E188" s="225"/>
      <c r="F188" s="191"/>
      <c r="G188" s="44"/>
      <c r="H188" s="50"/>
      <c r="I188" s="226"/>
      <c r="J188" s="255"/>
    </row>
    <row r="189" spans="1:10" s="35" customFormat="1" ht="44" thickBot="1">
      <c r="A189" s="59" t="str">
        <f>IF(VLOOKUP(B189,'Step 2-App.A_Certification Test'!$A:$D,4,FALSE)="Y","Y","N")</f>
        <v>N</v>
      </c>
      <c r="B189" s="125" t="s">
        <v>564</v>
      </c>
      <c r="C189" s="59" t="s">
        <v>566</v>
      </c>
      <c r="D189" s="175" t="s">
        <v>1102</v>
      </c>
      <c r="E189" s="46" t="s">
        <v>706</v>
      </c>
      <c r="F189" s="191"/>
      <c r="G189" s="48"/>
      <c r="H189" s="50"/>
      <c r="I189" s="105"/>
      <c r="J189" s="196" t="s">
        <v>1177</v>
      </c>
    </row>
    <row r="190" spans="1:10" s="35" customFormat="1" ht="44" thickBot="1">
      <c r="A190" s="59" t="str">
        <f>IF(VLOOKUP(B190,'Step 2-App.A_Certification Test'!$A:$D,4,FALSE)="Y","Y","N")</f>
        <v>N</v>
      </c>
      <c r="B190" s="125" t="s">
        <v>565</v>
      </c>
      <c r="C190" s="59" t="s">
        <v>707</v>
      </c>
      <c r="D190" s="175" t="s">
        <v>1102</v>
      </c>
      <c r="E190" s="46" t="s">
        <v>734</v>
      </c>
      <c r="F190" s="191"/>
      <c r="G190" s="48"/>
      <c r="H190" s="50"/>
      <c r="I190" s="105"/>
      <c r="J190" s="196" t="s">
        <v>1177</v>
      </c>
    </row>
    <row r="191" spans="1:10" s="35" customFormat="1" ht="116.5" thickBot="1">
      <c r="A191" s="59" t="str">
        <f>IF(VLOOKUP(B191,'Step 2-App.A_Certification Test'!$A:$D,4,FALSE)="Y","Y","N")</f>
        <v>N</v>
      </c>
      <c r="B191" s="125" t="s">
        <v>1096</v>
      </c>
      <c r="C191" s="110" t="s">
        <v>1253</v>
      </c>
      <c r="D191" s="172" t="s">
        <v>1103</v>
      </c>
      <c r="E191" s="46" t="s">
        <v>1251</v>
      </c>
      <c r="F191" s="191"/>
      <c r="G191" s="49"/>
      <c r="H191" s="50"/>
      <c r="I191" s="105"/>
      <c r="J191" s="121"/>
    </row>
    <row r="192" spans="1:10" s="35" customFormat="1" ht="25.5" customHeight="1" thickBot="1">
      <c r="A192" s="119"/>
      <c r="B192" s="125"/>
      <c r="C192" s="152" t="s">
        <v>1099</v>
      </c>
      <c r="D192" s="3"/>
      <c r="E192" s="46"/>
      <c r="F192" s="191"/>
      <c r="G192" s="49"/>
      <c r="H192" s="50"/>
      <c r="I192" s="105"/>
      <c r="J192" s="121"/>
    </row>
    <row r="193" spans="1:10" s="1" customFormat="1" ht="29.5" thickBot="1">
      <c r="A193" s="121" t="str">
        <f>IF(VLOOKUP(B193,'Step 2-App.A_Certification Test'!$A:$D,4,FALSE)="Y","Y","N")</f>
        <v>N</v>
      </c>
      <c r="B193" s="127" t="s">
        <v>1100</v>
      </c>
      <c r="C193" s="3" t="s">
        <v>1159</v>
      </c>
      <c r="D193" s="175" t="s">
        <v>1104</v>
      </c>
      <c r="E193" s="46"/>
      <c r="F193" s="121"/>
      <c r="G193" s="50"/>
      <c r="H193" s="50"/>
      <c r="I193" s="46"/>
      <c r="J193" s="121"/>
    </row>
    <row r="194" spans="1:10" s="35" customFormat="1" ht="15" thickBot="1">
      <c r="A194" s="122"/>
      <c r="B194" s="125"/>
      <c r="C194" s="59"/>
      <c r="D194" s="172"/>
      <c r="E194" s="46"/>
      <c r="F194" s="191"/>
      <c r="G194" s="44"/>
      <c r="H194" s="44"/>
      <c r="I194" s="105"/>
      <c r="J194" s="121"/>
    </row>
    <row r="195" spans="1:10" s="35" customFormat="1" ht="73" thickBot="1">
      <c r="A195" s="115" t="s">
        <v>917</v>
      </c>
      <c r="B195" s="115" t="s">
        <v>871</v>
      </c>
      <c r="C195" s="115" t="s">
        <v>56</v>
      </c>
      <c r="D195" s="163" t="s">
        <v>578</v>
      </c>
      <c r="E195" s="39" t="s">
        <v>756</v>
      </c>
      <c r="F195" s="115" t="s">
        <v>757</v>
      </c>
      <c r="G195" s="41" t="s">
        <v>799</v>
      </c>
      <c r="H195" s="41" t="s">
        <v>798</v>
      </c>
      <c r="I195" s="39" t="s">
        <v>509</v>
      </c>
      <c r="J195" s="115" t="s">
        <v>992</v>
      </c>
    </row>
    <row r="196" spans="1:10" s="35" customFormat="1" ht="44" thickBot="1">
      <c r="A196" s="118" t="s">
        <v>869</v>
      </c>
      <c r="B196" s="118"/>
      <c r="C196" s="116" t="s">
        <v>840</v>
      </c>
      <c r="D196" s="31" t="s">
        <v>652</v>
      </c>
      <c r="E196" s="45"/>
      <c r="F196" s="190"/>
      <c r="G196" s="43"/>
      <c r="H196" s="43"/>
      <c r="I196" s="42"/>
      <c r="J196" s="196" t="s">
        <v>569</v>
      </c>
    </row>
    <row r="197" spans="1:10" s="35" customFormat="1" ht="68.150000000000006" customHeight="1" thickBot="1">
      <c r="A197" s="59" t="str">
        <f>IF(VLOOKUP(B197,'Step 2-App.A_Certification Test'!$A:$D,4,FALSE)="Y","Y","N")</f>
        <v>N</v>
      </c>
      <c r="B197" s="127">
        <v>1.2</v>
      </c>
      <c r="C197" s="121" t="s">
        <v>773</v>
      </c>
      <c r="D197" s="172"/>
      <c r="E197" s="46"/>
      <c r="F197" s="121"/>
      <c r="G197" s="50">
        <v>45057</v>
      </c>
      <c r="H197" s="50"/>
      <c r="I197" s="46"/>
      <c r="J197" s="121"/>
    </row>
    <row r="198" spans="1:10" s="35" customFormat="1" ht="66.650000000000006" customHeight="1" thickBot="1">
      <c r="A198" s="59" t="str">
        <f>IF(VLOOKUP("1.3.6",'Step 2-App.A_Certification Test'!$A:$D,4,FALSE)="Y","Y","N")</f>
        <v>N</v>
      </c>
      <c r="B198" s="131" t="s">
        <v>875</v>
      </c>
      <c r="C198" s="121" t="s">
        <v>1131</v>
      </c>
      <c r="D198" s="172"/>
      <c r="E198" s="46" t="s">
        <v>658</v>
      </c>
      <c r="F198" s="121" t="s">
        <v>781</v>
      </c>
      <c r="G198" s="50"/>
      <c r="H198" s="44"/>
      <c r="I198" s="46"/>
      <c r="J198" s="196" t="s">
        <v>930</v>
      </c>
    </row>
    <row r="199" spans="1:10" s="35" customFormat="1" ht="44.5" thickTop="1" thickBot="1">
      <c r="A199" s="59" t="str">
        <f>IF(VLOOKUP(B199,'Step 2-App.A_Certification Test'!$A:$D,4,FALSE)="Y","Y","N")</f>
        <v>N</v>
      </c>
      <c r="B199" s="132" t="s">
        <v>12</v>
      </c>
      <c r="C199" s="153" t="s">
        <v>926</v>
      </c>
      <c r="D199" s="172"/>
      <c r="E199" s="46" t="s">
        <v>492</v>
      </c>
      <c r="F199" s="121" t="s">
        <v>758</v>
      </c>
      <c r="G199" s="50"/>
      <c r="H199" s="44"/>
      <c r="I199" s="46"/>
      <c r="J199" s="196" t="s">
        <v>813</v>
      </c>
    </row>
    <row r="200" spans="1:10" s="35" customFormat="1" ht="44.5" thickTop="1" thickBot="1">
      <c r="A200" s="59" t="str">
        <f>IF(VLOOKUP(B200,'Step 2-App.A_Certification Test'!$A:$D,4,FALSE)="Y","Y","N")</f>
        <v>N</v>
      </c>
      <c r="B200" s="132" t="s">
        <v>13</v>
      </c>
      <c r="C200" s="153" t="s">
        <v>927</v>
      </c>
      <c r="D200" s="172"/>
      <c r="E200" s="46"/>
      <c r="F200" s="121"/>
      <c r="G200" s="50"/>
      <c r="H200" s="44"/>
      <c r="I200" s="46"/>
      <c r="J200" s="196" t="s">
        <v>813</v>
      </c>
    </row>
    <row r="201" spans="1:10" s="35" customFormat="1" ht="75" customHeight="1" thickBot="1">
      <c r="A201" s="59" t="str">
        <f>IF(VLOOKUP("1.11.2",'Step 2-App.A_Certification Test'!$A:$D,4,FALSE)="Y","Y","N")</f>
        <v>N</v>
      </c>
      <c r="B201" s="133" t="s">
        <v>1097</v>
      </c>
      <c r="C201" s="121" t="s">
        <v>1162</v>
      </c>
      <c r="D201" s="172" t="s">
        <v>1101</v>
      </c>
      <c r="E201" s="46" t="s">
        <v>1098</v>
      </c>
      <c r="F201" s="121" t="s">
        <v>759</v>
      </c>
      <c r="G201" s="50"/>
      <c r="H201" s="44"/>
      <c r="I201" s="46"/>
      <c r="J201" s="196" t="s">
        <v>813</v>
      </c>
    </row>
    <row r="202" spans="1:10" s="35" customFormat="1" ht="58.5" thickBot="1">
      <c r="A202" s="59" t="str">
        <f>IF(VLOOKUP(B202,'Step 2-App.A_Certification Test'!$A:$D,4,FALSE)="Y","Y","N")</f>
        <v>N</v>
      </c>
      <c r="B202" s="133" t="s">
        <v>14</v>
      </c>
      <c r="C202" s="121" t="s">
        <v>928</v>
      </c>
      <c r="D202" s="172"/>
      <c r="E202" s="46" t="s">
        <v>853</v>
      </c>
      <c r="F202" s="121" t="s">
        <v>758</v>
      </c>
      <c r="G202" s="50"/>
      <c r="H202" s="44"/>
      <c r="I202" s="46"/>
      <c r="J202" s="196" t="s">
        <v>813</v>
      </c>
    </row>
    <row r="203" spans="1:10" s="35" customFormat="1" ht="38.15" customHeight="1" thickBot="1">
      <c r="A203" s="59" t="str">
        <f>IF(VLOOKUP(B203,'Step 2-App.A_Certification Test'!$A:$D,4,FALSE)="Y","Y","N")</f>
        <v>N</v>
      </c>
      <c r="B203" s="133" t="s">
        <v>15</v>
      </c>
      <c r="C203" s="121" t="s">
        <v>722</v>
      </c>
      <c r="D203" s="172"/>
      <c r="E203" s="46"/>
      <c r="F203" s="121"/>
      <c r="G203" s="50"/>
      <c r="H203" s="44"/>
      <c r="I203" s="46"/>
      <c r="J203" s="121"/>
    </row>
    <row r="204" spans="1:10" s="35" customFormat="1" ht="44" thickBot="1">
      <c r="A204" s="59" t="str">
        <f>IF(VLOOKUP(B204,'Step 2-App.A_Certification Test'!$A:$D,4,FALSE)="Y","Y","N")</f>
        <v>N</v>
      </c>
      <c r="B204" s="127">
        <v>1.5</v>
      </c>
      <c r="C204" s="121" t="s">
        <v>783</v>
      </c>
      <c r="D204" s="175" t="s">
        <v>1105</v>
      </c>
      <c r="E204" s="46" t="s">
        <v>784</v>
      </c>
      <c r="F204" s="121"/>
      <c r="G204" s="50"/>
      <c r="H204" s="44"/>
      <c r="I204" s="46"/>
      <c r="J204" s="121"/>
    </row>
    <row r="205" spans="1:10" s="35" customFormat="1" ht="73" thickBot="1">
      <c r="A205" s="59" t="str">
        <f>IF(VLOOKUP(B205,'Step 2-App.A_Certification Test'!$A:$D,4,FALSE)="Y","Y","N")</f>
        <v>N</v>
      </c>
      <c r="B205" s="127">
        <v>1.7</v>
      </c>
      <c r="C205" s="121" t="s">
        <v>785</v>
      </c>
      <c r="D205" s="172"/>
      <c r="E205" s="46" t="s">
        <v>814</v>
      </c>
      <c r="F205" s="121"/>
      <c r="G205" s="50"/>
      <c r="H205" s="44"/>
      <c r="I205" s="46"/>
      <c r="J205" s="121"/>
    </row>
    <row r="206" spans="1:10" s="35" customFormat="1" ht="15" thickBot="1">
      <c r="A206" s="117"/>
      <c r="B206" s="134" t="s">
        <v>513</v>
      </c>
      <c r="C206" s="154" t="s">
        <v>514</v>
      </c>
      <c r="D206" s="171"/>
      <c r="E206" s="45"/>
      <c r="F206" s="155"/>
      <c r="G206" s="52"/>
      <c r="H206" s="52"/>
      <c r="I206" s="45"/>
      <c r="J206" s="155"/>
    </row>
    <row r="207" spans="1:10" s="35" customFormat="1" ht="44" thickBot="1">
      <c r="A207" s="59" t="str">
        <f>IF(VLOOKUP(B207,'Step 2-App.A_Certification Test'!$A:$D,4,FALSE)="Y","Y","N")</f>
        <v>N</v>
      </c>
      <c r="B207" s="127" t="s">
        <v>515</v>
      </c>
      <c r="C207" s="121" t="s">
        <v>816</v>
      </c>
      <c r="D207" s="175" t="s">
        <v>1106</v>
      </c>
      <c r="E207" s="46" t="s">
        <v>817</v>
      </c>
      <c r="F207" s="121"/>
      <c r="G207" s="50"/>
      <c r="H207" s="44"/>
      <c r="I207" s="46"/>
      <c r="J207" s="121"/>
    </row>
    <row r="208" spans="1:10" s="35" customFormat="1" ht="29.5" thickBot="1">
      <c r="A208" s="59" t="str">
        <f>IF(VLOOKUP(B208,'Step 2-App.A_Certification Test'!$A:$D,4,FALSE)="Y","Y","N")</f>
        <v>N</v>
      </c>
      <c r="B208" s="127" t="s">
        <v>516</v>
      </c>
      <c r="C208" s="121" t="s">
        <v>786</v>
      </c>
      <c r="D208" s="175" t="s">
        <v>1106</v>
      </c>
      <c r="E208" s="46" t="s">
        <v>782</v>
      </c>
      <c r="F208" s="121"/>
      <c r="G208" s="50"/>
      <c r="H208" s="44"/>
      <c r="I208" s="46"/>
      <c r="J208" s="121"/>
    </row>
    <row r="209" spans="1:10" s="35" customFormat="1" ht="44" thickBot="1">
      <c r="A209" s="59" t="str">
        <f>IF(VLOOKUP(B209,'Step 2-App.A_Certification Test'!$A:$D,4,FALSE)="Y","Y","N")</f>
        <v>N</v>
      </c>
      <c r="B209" s="127" t="s">
        <v>517</v>
      </c>
      <c r="C209" s="121" t="s">
        <v>787</v>
      </c>
      <c r="D209" s="175" t="s">
        <v>1107</v>
      </c>
      <c r="E209" s="46" t="s">
        <v>821</v>
      </c>
      <c r="F209" s="121"/>
      <c r="G209" s="50"/>
      <c r="H209" s="44"/>
      <c r="I209" s="46"/>
      <c r="J209" s="121"/>
    </row>
    <row r="210" spans="1:10" s="35" customFormat="1" ht="58.5" thickBot="1">
      <c r="A210" s="59" t="str">
        <f>IF(VLOOKUP(B210,'Step 2-App.A_Certification Test'!$A:$D,4,FALSE)="Y","Y","N")</f>
        <v>N</v>
      </c>
      <c r="B210" s="127" t="s">
        <v>518</v>
      </c>
      <c r="C210" s="121" t="s">
        <v>788</v>
      </c>
      <c r="D210" s="175" t="s">
        <v>1108</v>
      </c>
      <c r="E210" s="46" t="s">
        <v>818</v>
      </c>
      <c r="F210" s="121"/>
      <c r="G210" s="50"/>
      <c r="H210" s="44"/>
      <c r="I210" s="46"/>
      <c r="J210" s="121"/>
    </row>
    <row r="211" spans="1:10" s="35" customFormat="1" ht="15" thickBot="1">
      <c r="A211" s="117"/>
      <c r="B211" s="135">
        <v>1.1200000000000001</v>
      </c>
      <c r="C211" s="155" t="s">
        <v>371</v>
      </c>
      <c r="D211" s="177"/>
      <c r="E211" s="45"/>
      <c r="F211" s="155"/>
      <c r="G211" s="52"/>
      <c r="H211" s="52"/>
      <c r="I211" s="45"/>
      <c r="J211" s="155"/>
    </row>
    <row r="212" spans="1:10" s="35" customFormat="1" ht="15" thickBot="1">
      <c r="A212" s="117"/>
      <c r="B212" s="135" t="s">
        <v>373</v>
      </c>
      <c r="C212" s="155" t="s">
        <v>372</v>
      </c>
      <c r="D212" s="177"/>
      <c r="E212" s="45"/>
      <c r="F212" s="155"/>
      <c r="G212" s="52"/>
      <c r="H212" s="52"/>
      <c r="I212" s="45"/>
      <c r="J212" s="155"/>
    </row>
    <row r="213" spans="1:10" s="35" customFormat="1" ht="29.5" thickBot="1">
      <c r="A213" s="59" t="str">
        <f>IF(VLOOKUP(B213,'Step 2-App.A_Certification Test'!$A:$D,4,FALSE)="Y","Y","N")</f>
        <v>N</v>
      </c>
      <c r="B213" s="127" t="s">
        <v>16</v>
      </c>
      <c r="C213" s="121" t="s">
        <v>789</v>
      </c>
      <c r="D213" s="172" t="s">
        <v>1132</v>
      </c>
      <c r="E213" s="46"/>
      <c r="F213" s="121"/>
      <c r="G213" s="50"/>
      <c r="H213" s="44"/>
      <c r="I213" s="46"/>
      <c r="J213" s="121"/>
    </row>
    <row r="214" spans="1:10" s="35" customFormat="1" ht="87.5" thickBot="1">
      <c r="A214" s="59" t="str">
        <f>IF(VLOOKUP(B214,'Step 2-App.A_Certification Test'!$A:$D,4,FALSE)="Y","Y","N")</f>
        <v>N</v>
      </c>
      <c r="B214" s="127" t="s">
        <v>17</v>
      </c>
      <c r="C214" s="121" t="s">
        <v>1141</v>
      </c>
      <c r="D214" s="175" t="s">
        <v>1109</v>
      </c>
      <c r="E214" s="46" t="s">
        <v>841</v>
      </c>
      <c r="F214" s="121" t="s">
        <v>775</v>
      </c>
      <c r="G214" s="50"/>
      <c r="H214" s="44"/>
      <c r="I214" s="46"/>
      <c r="J214" s="121"/>
    </row>
    <row r="215" spans="1:10" s="35" customFormat="1" ht="15" thickBot="1">
      <c r="A215" s="117"/>
      <c r="B215" s="135" t="s">
        <v>375</v>
      </c>
      <c r="C215" s="155" t="s">
        <v>374</v>
      </c>
      <c r="D215" s="177"/>
      <c r="E215" s="45"/>
      <c r="F215" s="155"/>
      <c r="G215" s="52"/>
      <c r="H215" s="52"/>
      <c r="I215" s="45"/>
      <c r="J215" s="155"/>
    </row>
    <row r="216" spans="1:10" s="35" customFormat="1" ht="29.5" thickBot="1">
      <c r="A216" s="59" t="str">
        <f>IF(VLOOKUP(B216,'Step 2-App.A_Certification Test'!$A:$D,4,FALSE)="Y","Y","N")</f>
        <v>N</v>
      </c>
      <c r="B216" s="127" t="s">
        <v>18</v>
      </c>
      <c r="C216" s="121" t="s">
        <v>761</v>
      </c>
      <c r="D216" s="172" t="s">
        <v>727</v>
      </c>
      <c r="E216" s="46"/>
      <c r="F216" s="121"/>
      <c r="G216" s="50"/>
      <c r="H216" s="44"/>
      <c r="I216" s="46"/>
      <c r="J216" s="121"/>
    </row>
    <row r="217" spans="1:10" s="35" customFormat="1" ht="29.5" thickBot="1">
      <c r="A217" s="59" t="str">
        <f>IF(VLOOKUP(B217,'Step 2-App.A_Certification Test'!$A:$D,4,FALSE)="Y","Y","N")</f>
        <v>N</v>
      </c>
      <c r="B217" s="127" t="s">
        <v>19</v>
      </c>
      <c r="C217" s="121" t="s">
        <v>1095</v>
      </c>
      <c r="D217" s="175" t="s">
        <v>1110</v>
      </c>
      <c r="E217" s="46"/>
      <c r="F217" s="121"/>
      <c r="G217" s="50"/>
      <c r="H217" s="44"/>
      <c r="I217" s="46"/>
      <c r="J217" s="121"/>
    </row>
    <row r="218" spans="1:10" s="35" customFormat="1" ht="58.5" thickBot="1">
      <c r="A218" s="59" t="str">
        <f>IF(VLOOKUP(B218,'Step 2-App.A_Certification Test'!$A:$D,4,FALSE)="Y","Y","N")</f>
        <v>N</v>
      </c>
      <c r="B218" s="127" t="s">
        <v>20</v>
      </c>
      <c r="C218" s="121" t="s">
        <v>1168</v>
      </c>
      <c r="D218" s="175" t="s">
        <v>1110</v>
      </c>
      <c r="E218" s="46" t="s">
        <v>776</v>
      </c>
      <c r="F218" s="121"/>
      <c r="G218" s="50"/>
      <c r="H218" s="44"/>
      <c r="I218" s="46"/>
      <c r="J218" s="196" t="s">
        <v>777</v>
      </c>
    </row>
    <row r="219" spans="1:10" s="35" customFormat="1" ht="58.5" thickBot="1">
      <c r="A219" s="59" t="str">
        <f>IF(VLOOKUP(B219,'Step 2-App.A_Certification Test'!$A:$D,4,FALSE)="Y","Y","N")</f>
        <v>N</v>
      </c>
      <c r="B219" s="127" t="s">
        <v>21</v>
      </c>
      <c r="C219" s="121" t="s">
        <v>519</v>
      </c>
      <c r="D219" s="172"/>
      <c r="E219" s="46"/>
      <c r="F219" s="121"/>
      <c r="G219" s="50"/>
      <c r="H219" s="44"/>
      <c r="I219" s="46"/>
      <c r="J219" s="121"/>
    </row>
    <row r="220" spans="1:10" s="35" customFormat="1" ht="73" thickBot="1">
      <c r="A220" s="59" t="str">
        <f>IF(VLOOKUP(B220,'Step 2-App.A_Certification Test'!$A:$D,4,FALSE)="Y","Y","N")</f>
        <v>N</v>
      </c>
      <c r="B220" s="127" t="s">
        <v>22</v>
      </c>
      <c r="C220" s="121" t="s">
        <v>520</v>
      </c>
      <c r="D220" s="172"/>
      <c r="E220" s="46"/>
      <c r="F220" s="121"/>
      <c r="G220" s="50"/>
      <c r="H220" s="44"/>
      <c r="I220" s="46"/>
      <c r="J220" s="121"/>
    </row>
    <row r="221" spans="1:10" s="35" customFormat="1" ht="15" thickBot="1">
      <c r="A221" s="117"/>
      <c r="B221" s="135" t="s">
        <v>521</v>
      </c>
      <c r="C221" s="147" t="s">
        <v>522</v>
      </c>
      <c r="D221" s="163"/>
      <c r="E221" s="45"/>
      <c r="F221" s="190"/>
      <c r="G221" s="43"/>
      <c r="H221" s="43"/>
      <c r="I221" s="42"/>
      <c r="J221" s="155"/>
    </row>
    <row r="222" spans="1:10" s="35" customFormat="1" ht="58.5" thickBot="1">
      <c r="A222" s="59" t="str">
        <f>IF(VLOOKUP(B222,'Step 2-App.A_Certification Test'!$A:$D,4,FALSE)="Y","Y","N")</f>
        <v>N</v>
      </c>
      <c r="B222" s="125" t="s">
        <v>23</v>
      </c>
      <c r="C222" s="59" t="s">
        <v>1175</v>
      </c>
      <c r="D222" s="172"/>
      <c r="E222" s="46" t="s">
        <v>653</v>
      </c>
      <c r="F222" s="191"/>
      <c r="G222" s="44"/>
      <c r="H222" s="44"/>
      <c r="I222" s="105"/>
      <c r="J222" s="196" t="s">
        <v>813</v>
      </c>
    </row>
    <row r="223" spans="1:10" s="35" customFormat="1" ht="29.5" thickBot="1">
      <c r="A223" s="228" t="str">
        <f>IF(VLOOKUP(B223,'Step 2-App.A_Certification Test'!$A:$D,4,FALSE)="Y","Y","N")</f>
        <v>N</v>
      </c>
      <c r="B223" s="223" t="s">
        <v>248</v>
      </c>
      <c r="C223" s="123" t="s">
        <v>762</v>
      </c>
      <c r="D223" s="175"/>
      <c r="E223" s="46" t="s">
        <v>659</v>
      </c>
      <c r="F223" s="191"/>
      <c r="G223" s="44"/>
      <c r="H223" s="44"/>
      <c r="I223" s="226"/>
      <c r="J223" s="227"/>
    </row>
    <row r="224" spans="1:10" s="35" customFormat="1" ht="31.5" customHeight="1" thickBot="1">
      <c r="A224" s="229"/>
      <c r="B224" s="223"/>
      <c r="C224" s="123" t="s">
        <v>440</v>
      </c>
      <c r="D224" s="175" t="s">
        <v>1111</v>
      </c>
      <c r="E224" s="225" t="s">
        <v>828</v>
      </c>
      <c r="F224" s="191"/>
      <c r="G224" s="44"/>
      <c r="H224" s="44"/>
      <c r="I224" s="226"/>
      <c r="J224" s="227"/>
    </row>
    <row r="225" spans="1:10" s="35" customFormat="1" ht="29.5" thickBot="1">
      <c r="A225" s="229"/>
      <c r="B225" s="223"/>
      <c r="C225" s="123" t="s">
        <v>441</v>
      </c>
      <c r="D225" s="175" t="s">
        <v>1112</v>
      </c>
      <c r="E225" s="225"/>
      <c r="F225" s="191"/>
      <c r="G225" s="44"/>
      <c r="H225" s="44"/>
      <c r="I225" s="226"/>
      <c r="J225" s="227"/>
    </row>
    <row r="226" spans="1:10" s="35" customFormat="1" ht="29.5" thickBot="1">
      <c r="A226" s="229"/>
      <c r="B226" s="223"/>
      <c r="C226" s="123" t="s">
        <v>442</v>
      </c>
      <c r="D226" s="175" t="s">
        <v>1113</v>
      </c>
      <c r="E226" s="225"/>
      <c r="F226" s="191"/>
      <c r="G226" s="44"/>
      <c r="H226" s="44"/>
      <c r="I226" s="226"/>
      <c r="J226" s="227"/>
    </row>
    <row r="227" spans="1:10" s="35" customFormat="1" ht="29.5" thickBot="1">
      <c r="A227" s="229"/>
      <c r="B227" s="223"/>
      <c r="C227" s="123" t="s">
        <v>443</v>
      </c>
      <c r="D227" s="175" t="s">
        <v>1114</v>
      </c>
      <c r="E227" s="225"/>
      <c r="F227" s="191"/>
      <c r="G227" s="44"/>
      <c r="H227" s="44"/>
      <c r="I227" s="226"/>
      <c r="J227" s="227"/>
    </row>
    <row r="228" spans="1:10" s="35" customFormat="1" ht="29.5" thickBot="1">
      <c r="A228" s="229"/>
      <c r="B228" s="223"/>
      <c r="C228" s="123" t="s">
        <v>737</v>
      </c>
      <c r="D228" s="175"/>
      <c r="E228" s="225"/>
      <c r="F228" s="191"/>
      <c r="G228" s="44"/>
      <c r="H228" s="44"/>
      <c r="I228" s="226"/>
      <c r="J228" s="227"/>
    </row>
    <row r="229" spans="1:10" s="35" customFormat="1" ht="97.5" customHeight="1" thickBot="1">
      <c r="A229" s="230"/>
      <c r="B229" s="223"/>
      <c r="C229" s="123" t="s">
        <v>736</v>
      </c>
      <c r="D229" s="175"/>
      <c r="E229" s="225"/>
      <c r="F229" s="191"/>
      <c r="G229" s="44"/>
      <c r="H229" s="44"/>
      <c r="I229" s="226"/>
      <c r="J229" s="227"/>
    </row>
    <row r="230" spans="1:10" s="35" customFormat="1" ht="31.5" customHeight="1" thickBot="1">
      <c r="A230" s="228" t="str">
        <f>IF(VLOOKUP(B230,'Step 2-App.A_Certification Test'!$A:$D,4,FALSE)="Y","Y","N")</f>
        <v>N</v>
      </c>
      <c r="B230" s="241" t="s">
        <v>249</v>
      </c>
      <c r="C230" s="119" t="s">
        <v>1254</v>
      </c>
      <c r="D230" s="181"/>
      <c r="E230" s="225" t="s">
        <v>1256</v>
      </c>
      <c r="F230" s="191"/>
      <c r="G230" s="44"/>
      <c r="H230" s="44"/>
      <c r="I230" s="226"/>
      <c r="J230" s="227"/>
    </row>
    <row r="231" spans="1:10" s="35" customFormat="1" ht="15" thickBot="1">
      <c r="A231" s="229"/>
      <c r="B231" s="223"/>
      <c r="C231" s="59" t="s">
        <v>660</v>
      </c>
      <c r="D231" s="172" t="s">
        <v>1111</v>
      </c>
      <c r="E231" s="225"/>
      <c r="F231" s="191"/>
      <c r="G231" s="44"/>
      <c r="H231" s="44"/>
      <c r="I231" s="226"/>
      <c r="J231" s="227"/>
    </row>
    <row r="232" spans="1:10" s="35" customFormat="1" ht="15" thickBot="1">
      <c r="A232" s="229"/>
      <c r="B232" s="223"/>
      <c r="C232" s="59" t="s">
        <v>444</v>
      </c>
      <c r="D232" s="172" t="s">
        <v>1112</v>
      </c>
      <c r="E232" s="225"/>
      <c r="F232" s="191"/>
      <c r="G232" s="44"/>
      <c r="H232" s="44"/>
      <c r="I232" s="226"/>
      <c r="J232" s="227"/>
    </row>
    <row r="233" spans="1:10" s="35" customFormat="1" ht="15" thickBot="1">
      <c r="A233" s="229"/>
      <c r="B233" s="223"/>
      <c r="C233" s="59" t="s">
        <v>661</v>
      </c>
      <c r="D233" s="172" t="s">
        <v>1114</v>
      </c>
      <c r="E233" s="225"/>
      <c r="F233" s="191"/>
      <c r="G233" s="44"/>
      <c r="H233" s="44"/>
      <c r="I233" s="226"/>
      <c r="J233" s="227"/>
    </row>
    <row r="234" spans="1:10" s="35" customFormat="1" ht="189" customHeight="1" thickBot="1">
      <c r="A234" s="230"/>
      <c r="B234" s="223"/>
      <c r="C234" s="59" t="s">
        <v>1255</v>
      </c>
      <c r="D234" s="172"/>
      <c r="E234" s="225"/>
      <c r="F234" s="191"/>
      <c r="G234" s="44"/>
      <c r="H234" s="44"/>
      <c r="I234" s="226"/>
      <c r="J234" s="227"/>
    </row>
    <row r="235" spans="1:10" s="35" customFormat="1" ht="31.5" customHeight="1" thickBot="1">
      <c r="A235" s="228" t="str">
        <f>IF(VLOOKUP(B235,'Step 2-App.A_Certification Test'!$A:$D,4,FALSE)="Y","Y","N")</f>
        <v>N</v>
      </c>
      <c r="B235" s="247" t="s">
        <v>250</v>
      </c>
      <c r="C235" s="123" t="s">
        <v>523</v>
      </c>
      <c r="D235" s="175"/>
      <c r="E235" s="225" t="s">
        <v>728</v>
      </c>
      <c r="F235" s="191"/>
      <c r="G235" s="53"/>
      <c r="H235" s="44"/>
      <c r="I235" s="226"/>
      <c r="J235" s="227"/>
    </row>
    <row r="236" spans="1:10" s="35" customFormat="1" ht="15" thickBot="1">
      <c r="A236" s="229"/>
      <c r="B236" s="247"/>
      <c r="C236" s="123" t="s">
        <v>445</v>
      </c>
      <c r="D236" s="175" t="s">
        <v>1111</v>
      </c>
      <c r="E236" s="225"/>
      <c r="F236" s="191"/>
      <c r="G236" s="44"/>
      <c r="H236" s="44"/>
      <c r="I236" s="226"/>
      <c r="J236" s="227"/>
    </row>
    <row r="237" spans="1:10" s="35" customFormat="1" ht="29.5" thickBot="1">
      <c r="A237" s="229"/>
      <c r="B237" s="247"/>
      <c r="C237" s="123" t="s">
        <v>681</v>
      </c>
      <c r="D237" s="175" t="s">
        <v>1115</v>
      </c>
      <c r="E237" s="225"/>
      <c r="F237" s="191"/>
      <c r="G237" s="44"/>
      <c r="H237" s="44"/>
      <c r="I237" s="226"/>
      <c r="J237" s="227"/>
    </row>
    <row r="238" spans="1:10" s="35" customFormat="1" ht="44" thickBot="1">
      <c r="A238" s="230"/>
      <c r="B238" s="247"/>
      <c r="C238" s="123" t="s">
        <v>662</v>
      </c>
      <c r="D238" s="175" t="s">
        <v>1113</v>
      </c>
      <c r="E238" s="225"/>
      <c r="F238" s="191"/>
      <c r="G238" s="44"/>
      <c r="H238" s="44"/>
      <c r="I238" s="226"/>
      <c r="J238" s="227"/>
    </row>
    <row r="239" spans="1:10" s="35" customFormat="1" ht="29.5" thickBot="1">
      <c r="A239" s="228" t="str">
        <f>IF(VLOOKUP(B239,'Step 2-App.A_Certification Test'!$A:$D,4,FALSE)="Y","Y","N")</f>
        <v>N</v>
      </c>
      <c r="B239" s="247" t="s">
        <v>251</v>
      </c>
      <c r="C239" s="123" t="s">
        <v>524</v>
      </c>
      <c r="D239" s="175"/>
      <c r="E239" s="46"/>
      <c r="F239" s="191"/>
      <c r="G239" s="44"/>
      <c r="H239" s="44"/>
      <c r="I239" s="226"/>
      <c r="J239" s="227"/>
    </row>
    <row r="240" spans="1:10" s="35" customFormat="1" ht="29.5" thickBot="1">
      <c r="A240" s="229"/>
      <c r="B240" s="247"/>
      <c r="C240" s="150" t="s">
        <v>932</v>
      </c>
      <c r="D240" s="175" t="s">
        <v>1111</v>
      </c>
      <c r="E240" s="51" t="s">
        <v>663</v>
      </c>
      <c r="F240" s="193"/>
      <c r="G240" s="54"/>
      <c r="H240" s="44"/>
      <c r="I240" s="226"/>
      <c r="J240" s="227"/>
    </row>
    <row r="241" spans="1:10" s="35" customFormat="1" ht="58.5" thickBot="1">
      <c r="A241" s="230"/>
      <c r="B241" s="247"/>
      <c r="C241" s="123" t="s">
        <v>664</v>
      </c>
      <c r="D241" s="175"/>
      <c r="E241" s="51" t="s">
        <v>812</v>
      </c>
      <c r="F241" s="193"/>
      <c r="G241" s="55"/>
      <c r="H241" s="44"/>
      <c r="I241" s="226"/>
      <c r="J241" s="227"/>
    </row>
    <row r="242" spans="1:10" s="35" customFormat="1" ht="44" thickBot="1">
      <c r="A242" s="59" t="str">
        <f>IF(VLOOKUP(B242,'Step 2-App.A_Certification Test'!$A:$D,4,FALSE)="Y","Y","N")</f>
        <v>N</v>
      </c>
      <c r="B242" s="125" t="s">
        <v>24</v>
      </c>
      <c r="C242" s="59" t="s">
        <v>654</v>
      </c>
      <c r="D242" s="172"/>
      <c r="E242" s="51" t="s">
        <v>790</v>
      </c>
      <c r="F242" s="193"/>
      <c r="G242" s="55"/>
      <c r="H242" s="44"/>
      <c r="I242" s="105"/>
      <c r="J242" s="121"/>
    </row>
    <row r="243" spans="1:10" s="35" customFormat="1" ht="44" thickBot="1">
      <c r="A243" s="117"/>
      <c r="B243" s="124">
        <v>1.1299999999999999</v>
      </c>
      <c r="C243" s="138" t="s">
        <v>640</v>
      </c>
      <c r="D243" s="171"/>
      <c r="E243" s="45"/>
      <c r="F243" s="190"/>
      <c r="G243" s="43"/>
      <c r="H243" s="43"/>
      <c r="I243" s="42"/>
      <c r="J243" s="155"/>
    </row>
    <row r="244" spans="1:10" s="35" customFormat="1" ht="44" thickBot="1">
      <c r="A244" s="117"/>
      <c r="B244" s="124"/>
      <c r="C244" s="156" t="s">
        <v>639</v>
      </c>
      <c r="D244" s="171"/>
      <c r="E244" s="45"/>
      <c r="F244" s="190"/>
      <c r="G244" s="43"/>
      <c r="H244" s="43"/>
      <c r="I244" s="42"/>
      <c r="J244" s="155"/>
    </row>
    <row r="245" spans="1:10" s="35" customFormat="1" ht="29.5" thickBot="1">
      <c r="A245" s="228" t="str">
        <f>IF(VLOOKUP(B245,'Step 2-App.A_Certification Test'!$A:$D,4,FALSE)="Y","Y","N")</f>
        <v>N</v>
      </c>
      <c r="B245" s="223" t="s">
        <v>253</v>
      </c>
      <c r="C245" s="123" t="s">
        <v>525</v>
      </c>
      <c r="D245" s="243" t="s">
        <v>1116</v>
      </c>
      <c r="E245" s="225" t="s">
        <v>842</v>
      </c>
      <c r="F245" s="191"/>
      <c r="G245" s="49"/>
      <c r="H245" s="44"/>
      <c r="I245" s="226"/>
      <c r="J245" s="227"/>
    </row>
    <row r="246" spans="1:10" s="35" customFormat="1" ht="15" thickBot="1">
      <c r="A246" s="229"/>
      <c r="B246" s="223"/>
      <c r="C246" s="123" t="s">
        <v>446</v>
      </c>
      <c r="D246" s="243"/>
      <c r="E246" s="225"/>
      <c r="F246" s="191"/>
      <c r="G246" s="44"/>
      <c r="H246" s="44"/>
      <c r="I246" s="226"/>
      <c r="J246" s="227"/>
    </row>
    <row r="247" spans="1:10" s="35" customFormat="1" ht="15" thickBot="1">
      <c r="A247" s="229"/>
      <c r="B247" s="223"/>
      <c r="C247" s="123" t="s">
        <v>447</v>
      </c>
      <c r="D247" s="243"/>
      <c r="E247" s="225"/>
      <c r="F247" s="191"/>
      <c r="G247" s="44"/>
      <c r="H247" s="44"/>
      <c r="I247" s="226"/>
      <c r="J247" s="227"/>
    </row>
    <row r="248" spans="1:10" s="35" customFormat="1" ht="15" thickBot="1">
      <c r="A248" s="229"/>
      <c r="B248" s="223"/>
      <c r="C248" s="123" t="s">
        <v>448</v>
      </c>
      <c r="D248" s="243"/>
      <c r="E248" s="225"/>
      <c r="F248" s="191"/>
      <c r="G248" s="44"/>
      <c r="H248" s="44"/>
      <c r="I248" s="226"/>
      <c r="J248" s="227"/>
    </row>
    <row r="249" spans="1:10" s="35" customFormat="1" ht="15" thickBot="1">
      <c r="A249" s="229"/>
      <c r="B249" s="223"/>
      <c r="C249" s="123" t="s">
        <v>449</v>
      </c>
      <c r="D249" s="243"/>
      <c r="E249" s="225"/>
      <c r="F249" s="191"/>
      <c r="G249" s="44"/>
      <c r="H249" s="44"/>
      <c r="I249" s="226"/>
      <c r="J249" s="227"/>
    </row>
    <row r="250" spans="1:10" s="35" customFormat="1" ht="29.5" thickBot="1">
      <c r="A250" s="229"/>
      <c r="B250" s="223"/>
      <c r="C250" s="123" t="s">
        <v>450</v>
      </c>
      <c r="D250" s="243"/>
      <c r="E250" s="225"/>
      <c r="F250" s="191"/>
      <c r="G250" s="44"/>
      <c r="H250" s="44"/>
      <c r="I250" s="226"/>
      <c r="J250" s="227"/>
    </row>
    <row r="251" spans="1:10" s="35" customFormat="1" ht="29.5" thickBot="1">
      <c r="A251" s="229"/>
      <c r="B251" s="223"/>
      <c r="C251" s="123" t="s">
        <v>451</v>
      </c>
      <c r="D251" s="243"/>
      <c r="E251" s="225"/>
      <c r="F251" s="191"/>
      <c r="G251" s="44"/>
      <c r="H251" s="44"/>
      <c r="I251" s="226"/>
      <c r="J251" s="227"/>
    </row>
    <row r="252" spans="1:10" s="35" customFormat="1" ht="44" thickBot="1">
      <c r="A252" s="229"/>
      <c r="B252" s="223"/>
      <c r="C252" s="123" t="s">
        <v>452</v>
      </c>
      <c r="D252" s="243"/>
      <c r="E252" s="225"/>
      <c r="F252" s="191"/>
      <c r="G252" s="44"/>
      <c r="H252" s="44"/>
      <c r="I252" s="226"/>
      <c r="J252" s="227"/>
    </row>
    <row r="253" spans="1:10" s="35" customFormat="1" ht="44" thickBot="1">
      <c r="A253" s="230"/>
      <c r="B253" s="223"/>
      <c r="C253" s="123" t="s">
        <v>1133</v>
      </c>
      <c r="D253" s="243"/>
      <c r="E253" s="225"/>
      <c r="F253" s="191"/>
      <c r="G253" s="44"/>
      <c r="H253" s="44"/>
      <c r="I253" s="226"/>
      <c r="J253" s="227"/>
    </row>
    <row r="254" spans="1:10" s="35" customFormat="1" ht="29.5" thickBot="1">
      <c r="A254" s="228" t="str">
        <f>IF(VLOOKUP(B254,'Step 2-App.A_Certification Test'!$A:$D,4,FALSE)="Y","Y","N")</f>
        <v>N</v>
      </c>
      <c r="B254" s="223" t="s">
        <v>254</v>
      </c>
      <c r="C254" s="123" t="s">
        <v>526</v>
      </c>
      <c r="D254" s="244" t="s">
        <v>1116</v>
      </c>
      <c r="E254" s="225" t="s">
        <v>842</v>
      </c>
      <c r="F254" s="191"/>
      <c r="G254" s="49"/>
      <c r="H254" s="44"/>
      <c r="I254" s="226" t="s">
        <v>1179</v>
      </c>
      <c r="J254" s="227"/>
    </row>
    <row r="255" spans="1:10" s="35" customFormat="1" ht="15" thickBot="1">
      <c r="A255" s="229"/>
      <c r="B255" s="223"/>
      <c r="C255" s="123" t="s">
        <v>453</v>
      </c>
      <c r="D255" s="245"/>
      <c r="E255" s="225"/>
      <c r="F255" s="191"/>
      <c r="G255" s="44"/>
      <c r="H255" s="44"/>
      <c r="I255" s="226"/>
      <c r="J255" s="227"/>
    </row>
    <row r="256" spans="1:10" s="35" customFormat="1" ht="15" thickBot="1">
      <c r="A256" s="229"/>
      <c r="B256" s="223"/>
      <c r="C256" s="123" t="s">
        <v>454</v>
      </c>
      <c r="D256" s="245"/>
      <c r="E256" s="225"/>
      <c r="F256" s="191"/>
      <c r="G256" s="44"/>
      <c r="H256" s="44"/>
      <c r="I256" s="226"/>
      <c r="J256" s="227"/>
    </row>
    <row r="257" spans="1:10" s="35" customFormat="1" ht="15" thickBot="1">
      <c r="A257" s="229"/>
      <c r="B257" s="223"/>
      <c r="C257" s="123" t="s">
        <v>455</v>
      </c>
      <c r="D257" s="245"/>
      <c r="E257" s="225"/>
      <c r="F257" s="191"/>
      <c r="G257" s="44"/>
      <c r="H257" s="44"/>
      <c r="I257" s="226"/>
      <c r="J257" s="227"/>
    </row>
    <row r="258" spans="1:10" s="35" customFormat="1" ht="15" thickBot="1">
      <c r="A258" s="229"/>
      <c r="B258" s="223"/>
      <c r="C258" s="123" t="s">
        <v>456</v>
      </c>
      <c r="D258" s="245"/>
      <c r="E258" s="225"/>
      <c r="F258" s="191"/>
      <c r="G258" s="44"/>
      <c r="H258" s="44"/>
      <c r="I258" s="226"/>
      <c r="J258" s="227"/>
    </row>
    <row r="259" spans="1:10" s="35" customFormat="1" ht="29.5" thickBot="1">
      <c r="A259" s="229"/>
      <c r="B259" s="223"/>
      <c r="C259" s="123" t="s">
        <v>457</v>
      </c>
      <c r="D259" s="245"/>
      <c r="E259" s="225"/>
      <c r="F259" s="191"/>
      <c r="G259" s="44"/>
      <c r="H259" s="44"/>
      <c r="I259" s="226"/>
      <c r="J259" s="227"/>
    </row>
    <row r="260" spans="1:10" s="35" customFormat="1" ht="44" thickBot="1">
      <c r="A260" s="229"/>
      <c r="B260" s="223"/>
      <c r="C260" s="123" t="s">
        <v>458</v>
      </c>
      <c r="D260" s="245"/>
      <c r="E260" s="225"/>
      <c r="F260" s="191"/>
      <c r="G260" s="44"/>
      <c r="H260" s="44"/>
      <c r="I260" s="226"/>
      <c r="J260" s="227"/>
    </row>
    <row r="261" spans="1:10" s="35" customFormat="1" ht="58.5" thickBot="1">
      <c r="A261" s="229"/>
      <c r="B261" s="223"/>
      <c r="C261" s="123" t="s">
        <v>459</v>
      </c>
      <c r="D261" s="245"/>
      <c r="E261" s="225"/>
      <c r="F261" s="191"/>
      <c r="G261" s="44"/>
      <c r="H261" s="44"/>
      <c r="I261" s="226"/>
      <c r="J261" s="227"/>
    </row>
    <row r="262" spans="1:10" s="35" customFormat="1" ht="44" thickBot="1">
      <c r="A262" s="230"/>
      <c r="B262" s="223"/>
      <c r="C262" s="123" t="s">
        <v>1133</v>
      </c>
      <c r="D262" s="246"/>
      <c r="E262" s="225"/>
      <c r="F262" s="191"/>
      <c r="G262" s="44"/>
      <c r="H262" s="44"/>
      <c r="I262" s="226"/>
      <c r="J262" s="227"/>
    </row>
    <row r="263" spans="1:10" s="35" customFormat="1" ht="29.5" thickBot="1">
      <c r="A263" s="228" t="str">
        <f>IF(VLOOKUP(B263,'Step 2-App.A_Certification Test'!$A:$D,4,FALSE)="Y","Y","N")</f>
        <v>N</v>
      </c>
      <c r="B263" s="223" t="s">
        <v>256</v>
      </c>
      <c r="C263" s="123" t="s">
        <v>527</v>
      </c>
      <c r="D263" s="243" t="s">
        <v>1116</v>
      </c>
      <c r="E263" s="225" t="s">
        <v>843</v>
      </c>
      <c r="F263" s="191"/>
      <c r="G263" s="49"/>
      <c r="H263" s="44"/>
      <c r="I263" s="226"/>
      <c r="J263" s="227"/>
    </row>
    <row r="264" spans="1:10" s="35" customFormat="1" ht="15" thickBot="1">
      <c r="A264" s="229"/>
      <c r="B264" s="223"/>
      <c r="C264" s="123" t="s">
        <v>460</v>
      </c>
      <c r="D264" s="243"/>
      <c r="E264" s="225"/>
      <c r="F264" s="191"/>
      <c r="G264" s="44"/>
      <c r="H264" s="44"/>
      <c r="I264" s="226"/>
      <c r="J264" s="227"/>
    </row>
    <row r="265" spans="1:10" s="35" customFormat="1" ht="15" thickBot="1">
      <c r="A265" s="229"/>
      <c r="B265" s="223"/>
      <c r="C265" s="123" t="s">
        <v>447</v>
      </c>
      <c r="D265" s="243"/>
      <c r="E265" s="225"/>
      <c r="F265" s="191"/>
      <c r="G265" s="44"/>
      <c r="H265" s="44"/>
      <c r="I265" s="226"/>
      <c r="J265" s="227"/>
    </row>
    <row r="266" spans="1:10" s="35" customFormat="1" ht="15" thickBot="1">
      <c r="A266" s="229"/>
      <c r="B266" s="223"/>
      <c r="C266" s="123" t="s">
        <v>461</v>
      </c>
      <c r="D266" s="243"/>
      <c r="E266" s="225"/>
      <c r="F266" s="191"/>
      <c r="G266" s="44"/>
      <c r="H266" s="44"/>
      <c r="I266" s="226"/>
      <c r="J266" s="227"/>
    </row>
    <row r="267" spans="1:10" s="35" customFormat="1" ht="15" thickBot="1">
      <c r="A267" s="229"/>
      <c r="B267" s="223"/>
      <c r="C267" s="123" t="s">
        <v>462</v>
      </c>
      <c r="D267" s="243"/>
      <c r="E267" s="225"/>
      <c r="F267" s="191"/>
      <c r="G267" s="44"/>
      <c r="H267" s="44"/>
      <c r="I267" s="226"/>
      <c r="J267" s="227"/>
    </row>
    <row r="268" spans="1:10" s="35" customFormat="1" ht="44" thickBot="1">
      <c r="A268" s="229"/>
      <c r="B268" s="223"/>
      <c r="C268" s="123" t="s">
        <v>463</v>
      </c>
      <c r="D268" s="243"/>
      <c r="E268" s="225"/>
      <c r="F268" s="191"/>
      <c r="G268" s="44"/>
      <c r="H268" s="44"/>
      <c r="I268" s="226"/>
      <c r="J268" s="227"/>
    </row>
    <row r="269" spans="1:10" s="35" customFormat="1" ht="44" thickBot="1">
      <c r="A269" s="229"/>
      <c r="B269" s="223"/>
      <c r="C269" s="123" t="s">
        <v>464</v>
      </c>
      <c r="D269" s="243"/>
      <c r="E269" s="225"/>
      <c r="F269" s="191"/>
      <c r="G269" s="44"/>
      <c r="H269" s="44"/>
      <c r="I269" s="226"/>
      <c r="J269" s="227"/>
    </row>
    <row r="270" spans="1:10" s="35" customFormat="1" ht="44" thickBot="1">
      <c r="A270" s="230"/>
      <c r="B270" s="223"/>
      <c r="C270" s="123" t="s">
        <v>1134</v>
      </c>
      <c r="D270" s="243"/>
      <c r="E270" s="225"/>
      <c r="F270" s="191"/>
      <c r="G270" s="44"/>
      <c r="H270" s="44"/>
      <c r="I270" s="226"/>
      <c r="J270" s="227"/>
    </row>
    <row r="271" spans="1:10" s="35" customFormat="1" ht="29.5" thickBot="1">
      <c r="A271" s="228" t="str">
        <f>IF(VLOOKUP(B271,'Step 2-App.A_Certification Test'!$A:$D,4,FALSE)="Y","Y","N")</f>
        <v>N</v>
      </c>
      <c r="B271" s="223" t="s">
        <v>258</v>
      </c>
      <c r="C271" s="123" t="s">
        <v>528</v>
      </c>
      <c r="D271" s="243" t="s">
        <v>1116</v>
      </c>
      <c r="E271" s="225" t="s">
        <v>844</v>
      </c>
      <c r="F271" s="191"/>
      <c r="G271" s="49"/>
      <c r="H271" s="44"/>
      <c r="I271" s="226"/>
      <c r="J271" s="227"/>
    </row>
    <row r="272" spans="1:10" s="35" customFormat="1" ht="15" thickBot="1">
      <c r="A272" s="229"/>
      <c r="B272" s="223"/>
      <c r="C272" s="123" t="s">
        <v>465</v>
      </c>
      <c r="D272" s="243"/>
      <c r="E272" s="225"/>
      <c r="F272" s="191"/>
      <c r="G272" s="44"/>
      <c r="H272" s="44"/>
      <c r="I272" s="226"/>
      <c r="J272" s="227"/>
    </row>
    <row r="273" spans="1:10" s="35" customFormat="1" ht="15" thickBot="1">
      <c r="A273" s="229"/>
      <c r="B273" s="223"/>
      <c r="C273" s="123" t="s">
        <v>466</v>
      </c>
      <c r="D273" s="243"/>
      <c r="E273" s="225"/>
      <c r="F273" s="191"/>
      <c r="G273" s="44"/>
      <c r="H273" s="44"/>
      <c r="I273" s="226"/>
      <c r="J273" s="227"/>
    </row>
    <row r="274" spans="1:10" s="35" customFormat="1" ht="15" thickBot="1">
      <c r="A274" s="229"/>
      <c r="B274" s="223"/>
      <c r="C274" s="123" t="s">
        <v>467</v>
      </c>
      <c r="D274" s="243"/>
      <c r="E274" s="225"/>
      <c r="F274" s="191"/>
      <c r="G274" s="44"/>
      <c r="H274" s="44"/>
      <c r="I274" s="226"/>
      <c r="J274" s="227"/>
    </row>
    <row r="275" spans="1:10" s="35" customFormat="1" ht="15" thickBot="1">
      <c r="A275" s="229"/>
      <c r="B275" s="223"/>
      <c r="C275" s="123" t="s">
        <v>468</v>
      </c>
      <c r="D275" s="243"/>
      <c r="E275" s="225"/>
      <c r="F275" s="191"/>
      <c r="G275" s="44"/>
      <c r="H275" s="44"/>
      <c r="I275" s="226"/>
      <c r="J275" s="227"/>
    </row>
    <row r="276" spans="1:10" s="35" customFormat="1" ht="44" thickBot="1">
      <c r="A276" s="229"/>
      <c r="B276" s="223"/>
      <c r="C276" s="123" t="s">
        <v>469</v>
      </c>
      <c r="D276" s="243"/>
      <c r="E276" s="225"/>
      <c r="F276" s="191"/>
      <c r="G276" s="44"/>
      <c r="H276" s="44"/>
      <c r="I276" s="226"/>
      <c r="J276" s="227"/>
    </row>
    <row r="277" spans="1:10" s="35" customFormat="1" ht="44" thickBot="1">
      <c r="A277" s="229"/>
      <c r="B277" s="223"/>
      <c r="C277" s="123" t="s">
        <v>470</v>
      </c>
      <c r="D277" s="243"/>
      <c r="E277" s="225"/>
      <c r="F277" s="191"/>
      <c r="G277" s="44"/>
      <c r="H277" s="44"/>
      <c r="I277" s="226"/>
      <c r="J277" s="227"/>
    </row>
    <row r="278" spans="1:10" s="35" customFormat="1" ht="44" thickBot="1">
      <c r="A278" s="230"/>
      <c r="B278" s="223"/>
      <c r="C278" s="123" t="s">
        <v>1135</v>
      </c>
      <c r="D278" s="243"/>
      <c r="E278" s="225"/>
      <c r="F278" s="191"/>
      <c r="G278" s="44"/>
      <c r="H278" s="44"/>
      <c r="I278" s="226"/>
      <c r="J278" s="227"/>
    </row>
    <row r="279" spans="1:10" s="35" customFormat="1" ht="29.5" thickBot="1">
      <c r="A279" s="228" t="str">
        <f>IF(VLOOKUP(B279,'Step 2-App.A_Certification Test'!$A:$D,4,FALSE)="Y","Y","N")</f>
        <v>N</v>
      </c>
      <c r="B279" s="223" t="s">
        <v>1185</v>
      </c>
      <c r="C279" s="59" t="s">
        <v>1257</v>
      </c>
      <c r="D279" s="224" t="s">
        <v>1116</v>
      </c>
      <c r="E279" s="225" t="s">
        <v>844</v>
      </c>
      <c r="F279" s="191"/>
      <c r="G279" s="49"/>
      <c r="H279" s="44"/>
      <c r="I279" s="226"/>
      <c r="J279" s="227"/>
    </row>
    <row r="280" spans="1:10" s="35" customFormat="1" ht="15" thickBot="1">
      <c r="A280" s="229"/>
      <c r="B280" s="223"/>
      <c r="C280" s="59" t="s">
        <v>465</v>
      </c>
      <c r="D280" s="224"/>
      <c r="E280" s="225"/>
      <c r="F280" s="191"/>
      <c r="G280" s="44"/>
      <c r="H280" s="44"/>
      <c r="I280" s="226"/>
      <c r="J280" s="227"/>
    </row>
    <row r="281" spans="1:10" s="35" customFormat="1" ht="15" thickBot="1">
      <c r="A281" s="229"/>
      <c r="B281" s="223"/>
      <c r="C281" s="59" t="s">
        <v>466</v>
      </c>
      <c r="D281" s="224"/>
      <c r="E281" s="225"/>
      <c r="F281" s="191"/>
      <c r="G281" s="44"/>
      <c r="H281" s="44"/>
      <c r="I281" s="226"/>
      <c r="J281" s="227"/>
    </row>
    <row r="282" spans="1:10" s="35" customFormat="1" ht="15" thickBot="1">
      <c r="A282" s="229"/>
      <c r="B282" s="223"/>
      <c r="C282" s="59" t="s">
        <v>467</v>
      </c>
      <c r="D282" s="224"/>
      <c r="E282" s="225"/>
      <c r="F282" s="191"/>
      <c r="G282" s="44"/>
      <c r="H282" s="44"/>
      <c r="I282" s="226"/>
      <c r="J282" s="227"/>
    </row>
    <row r="283" spans="1:10" s="35" customFormat="1" ht="15" thickBot="1">
      <c r="A283" s="229"/>
      <c r="B283" s="223"/>
      <c r="C283" s="59" t="s">
        <v>468</v>
      </c>
      <c r="D283" s="224"/>
      <c r="E283" s="225"/>
      <c r="F283" s="191"/>
      <c r="G283" s="44"/>
      <c r="H283" s="44"/>
      <c r="I283" s="226"/>
      <c r="J283" s="227"/>
    </row>
    <row r="284" spans="1:10" s="35" customFormat="1" ht="44" thickBot="1">
      <c r="A284" s="229"/>
      <c r="B284" s="223"/>
      <c r="C284" s="59" t="s">
        <v>469</v>
      </c>
      <c r="D284" s="224"/>
      <c r="E284" s="225"/>
      <c r="F284" s="191"/>
      <c r="G284" s="44"/>
      <c r="H284" s="44"/>
      <c r="I284" s="226"/>
      <c r="J284" s="227"/>
    </row>
    <row r="285" spans="1:10" s="35" customFormat="1" ht="44" thickBot="1">
      <c r="A285" s="229"/>
      <c r="B285" s="223"/>
      <c r="C285" s="59" t="s">
        <v>470</v>
      </c>
      <c r="D285" s="224"/>
      <c r="E285" s="225"/>
      <c r="F285" s="191"/>
      <c r="G285" s="44"/>
      <c r="H285" s="44"/>
      <c r="I285" s="226"/>
      <c r="J285" s="227"/>
    </row>
    <row r="286" spans="1:10" s="35" customFormat="1" ht="44" thickBot="1">
      <c r="A286" s="230"/>
      <c r="B286" s="223"/>
      <c r="C286" s="59" t="s">
        <v>1135</v>
      </c>
      <c r="D286" s="224"/>
      <c r="E286" s="225"/>
      <c r="F286" s="191"/>
      <c r="G286" s="44"/>
      <c r="H286" s="44"/>
      <c r="I286" s="226"/>
      <c r="J286" s="227"/>
    </row>
    <row r="287" spans="1:10" s="35" customFormat="1" ht="29.5" thickBot="1">
      <c r="A287" s="228" t="str">
        <f>IF(VLOOKUP(B287,'Step 2-App.A_Certification Test'!$A:$D,4,FALSE)="Y","Y","N")</f>
        <v>N</v>
      </c>
      <c r="B287" s="223" t="s">
        <v>1186</v>
      </c>
      <c r="C287" s="123" t="s">
        <v>529</v>
      </c>
      <c r="D287" s="243" t="s">
        <v>1116</v>
      </c>
      <c r="E287" s="225" t="s">
        <v>845</v>
      </c>
      <c r="F287" s="191"/>
      <c r="G287" s="48"/>
      <c r="H287" s="44"/>
      <c r="I287" s="226"/>
      <c r="J287" s="227"/>
    </row>
    <row r="288" spans="1:10" s="35" customFormat="1" ht="15" thickBot="1">
      <c r="A288" s="229"/>
      <c r="B288" s="223"/>
      <c r="C288" s="123" t="s">
        <v>446</v>
      </c>
      <c r="D288" s="243"/>
      <c r="E288" s="225"/>
      <c r="F288" s="191"/>
      <c r="G288" s="49"/>
      <c r="H288" s="44"/>
      <c r="I288" s="226"/>
      <c r="J288" s="227"/>
    </row>
    <row r="289" spans="1:10" s="35" customFormat="1" ht="15" thickBot="1">
      <c r="A289" s="229"/>
      <c r="B289" s="223"/>
      <c r="C289" s="123" t="s">
        <v>447</v>
      </c>
      <c r="D289" s="243"/>
      <c r="E289" s="225"/>
      <c r="F289" s="191"/>
      <c r="G289" s="49"/>
      <c r="H289" s="44"/>
      <c r="I289" s="226"/>
      <c r="J289" s="227"/>
    </row>
    <row r="290" spans="1:10" s="35" customFormat="1" ht="15" thickBot="1">
      <c r="A290" s="229"/>
      <c r="B290" s="223"/>
      <c r="C290" s="123" t="s">
        <v>448</v>
      </c>
      <c r="D290" s="243"/>
      <c r="E290" s="225"/>
      <c r="F290" s="191"/>
      <c r="G290" s="49"/>
      <c r="H290" s="44"/>
      <c r="I290" s="226"/>
      <c r="J290" s="227"/>
    </row>
    <row r="291" spans="1:10" s="35" customFormat="1" ht="15" thickBot="1">
      <c r="A291" s="229"/>
      <c r="B291" s="223"/>
      <c r="C291" s="123" t="s">
        <v>471</v>
      </c>
      <c r="D291" s="243"/>
      <c r="E291" s="225"/>
      <c r="F291" s="191"/>
      <c r="G291" s="49"/>
      <c r="H291" s="44"/>
      <c r="I291" s="226"/>
      <c r="J291" s="227"/>
    </row>
    <row r="292" spans="1:10" s="35" customFormat="1" ht="15" thickBot="1">
      <c r="A292" s="229"/>
      <c r="B292" s="223"/>
      <c r="C292" s="123" t="s">
        <v>472</v>
      </c>
      <c r="D292" s="243"/>
      <c r="E292" s="225"/>
      <c r="F292" s="191"/>
      <c r="G292" s="49"/>
      <c r="H292" s="44"/>
      <c r="I292" s="226"/>
      <c r="J292" s="227"/>
    </row>
    <row r="293" spans="1:10" s="35" customFormat="1" ht="15" thickBot="1">
      <c r="A293" s="229"/>
      <c r="B293" s="223"/>
      <c r="C293" s="123" t="s">
        <v>473</v>
      </c>
      <c r="D293" s="243"/>
      <c r="E293" s="225"/>
      <c r="F293" s="191"/>
      <c r="G293" s="49"/>
      <c r="H293" s="44"/>
      <c r="I293" s="226"/>
      <c r="J293" s="227"/>
    </row>
    <row r="294" spans="1:10" s="35" customFormat="1" ht="29.5" thickBot="1">
      <c r="A294" s="229"/>
      <c r="B294" s="223"/>
      <c r="C294" s="123" t="s">
        <v>474</v>
      </c>
      <c r="D294" s="243"/>
      <c r="E294" s="225"/>
      <c r="F294" s="191"/>
      <c r="G294" s="49"/>
      <c r="H294" s="44"/>
      <c r="I294" s="226"/>
      <c r="J294" s="227"/>
    </row>
    <row r="295" spans="1:10" s="35" customFormat="1" ht="44" thickBot="1">
      <c r="A295" s="229"/>
      <c r="B295" s="223"/>
      <c r="C295" s="123" t="s">
        <v>475</v>
      </c>
      <c r="D295" s="243"/>
      <c r="E295" s="225"/>
      <c r="F295" s="191"/>
      <c r="G295" s="49"/>
      <c r="H295" s="44"/>
      <c r="I295" s="226"/>
      <c r="J295" s="227"/>
    </row>
    <row r="296" spans="1:10" s="35" customFormat="1" ht="44" thickBot="1">
      <c r="A296" s="230"/>
      <c r="B296" s="223"/>
      <c r="C296" s="123" t="s">
        <v>1136</v>
      </c>
      <c r="D296" s="243"/>
      <c r="E296" s="225"/>
      <c r="F296" s="191"/>
      <c r="G296" s="49"/>
      <c r="H296" s="44"/>
      <c r="I296" s="226"/>
      <c r="J296" s="227"/>
    </row>
    <row r="297" spans="1:10" s="35" customFormat="1" ht="29.5" thickBot="1">
      <c r="A297" s="117"/>
      <c r="B297" s="124">
        <v>2</v>
      </c>
      <c r="C297" s="157" t="s">
        <v>530</v>
      </c>
      <c r="D297" s="183"/>
      <c r="E297" s="45"/>
      <c r="F297" s="190"/>
      <c r="G297" s="43"/>
      <c r="H297" s="43"/>
      <c r="I297" s="42"/>
      <c r="J297" s="155"/>
    </row>
    <row r="298" spans="1:10" s="35" customFormat="1" ht="58.5" thickBot="1">
      <c r="A298" s="59" t="str">
        <f>IF(VLOOKUP(B298,'Step 2-App.A_Certification Test'!$A:$D,4,FALSE)="Y","Y","N")</f>
        <v>N</v>
      </c>
      <c r="B298" s="125">
        <v>2.1</v>
      </c>
      <c r="C298" s="59" t="s">
        <v>403</v>
      </c>
      <c r="D298" s="172"/>
      <c r="E298" s="46"/>
      <c r="F298" s="191"/>
      <c r="G298" s="44"/>
      <c r="H298" s="44"/>
      <c r="I298" s="105"/>
      <c r="J298" s="121"/>
    </row>
    <row r="299" spans="1:10" s="35" customFormat="1" ht="160" thickBot="1">
      <c r="A299" s="59" t="str">
        <f>A298</f>
        <v>N</v>
      </c>
      <c r="B299" s="125" t="s">
        <v>531</v>
      </c>
      <c r="C299" s="59" t="s">
        <v>1138</v>
      </c>
      <c r="D299" s="172" t="s">
        <v>1117</v>
      </c>
      <c r="E299" s="46" t="s">
        <v>823</v>
      </c>
      <c r="F299" s="121" t="s">
        <v>822</v>
      </c>
      <c r="G299" s="49"/>
      <c r="H299" s="44"/>
      <c r="I299" s="105"/>
      <c r="J299" s="121"/>
    </row>
    <row r="300" spans="1:10" s="35" customFormat="1" ht="73" thickBot="1">
      <c r="A300" s="59" t="str">
        <f>A298</f>
        <v>N</v>
      </c>
      <c r="B300" s="125" t="s">
        <v>532</v>
      </c>
      <c r="C300" s="59" t="s">
        <v>1137</v>
      </c>
      <c r="D300" s="172" t="s">
        <v>1118</v>
      </c>
      <c r="E300" s="46" t="s">
        <v>829</v>
      </c>
      <c r="F300" s="191"/>
      <c r="G300" s="49"/>
      <c r="H300" s="44"/>
      <c r="I300" s="105"/>
      <c r="J300" s="121" t="s">
        <v>738</v>
      </c>
    </row>
    <row r="301" spans="1:10" s="35" customFormat="1" ht="87.5" thickBot="1">
      <c r="A301" s="59" t="str">
        <f>A298</f>
        <v>N</v>
      </c>
      <c r="B301" s="125" t="s">
        <v>533</v>
      </c>
      <c r="C301" s="59" t="s">
        <v>1169</v>
      </c>
      <c r="D301" s="172" t="s">
        <v>1119</v>
      </c>
      <c r="E301" s="46" t="s">
        <v>830</v>
      </c>
      <c r="F301" s="191"/>
      <c r="G301" s="49"/>
      <c r="H301" s="44"/>
      <c r="I301" s="105"/>
      <c r="J301" s="121"/>
    </row>
    <row r="302" spans="1:10" s="35" customFormat="1" ht="29.5" thickBot="1">
      <c r="A302" s="117"/>
      <c r="B302" s="124"/>
      <c r="C302" s="117" t="s">
        <v>404</v>
      </c>
      <c r="D302" s="177"/>
      <c r="E302" s="45"/>
      <c r="F302" s="190"/>
      <c r="G302" s="43"/>
      <c r="H302" s="43"/>
      <c r="I302" s="42"/>
      <c r="J302" s="155"/>
    </row>
    <row r="303" spans="1:10" s="35" customFormat="1" ht="44" thickBot="1">
      <c r="A303" s="117"/>
      <c r="B303" s="124">
        <v>2.2000000000000002</v>
      </c>
      <c r="C303" s="138" t="s">
        <v>941</v>
      </c>
      <c r="D303" s="171"/>
      <c r="E303" s="45"/>
      <c r="F303" s="190"/>
      <c r="G303" s="43"/>
      <c r="H303" s="43"/>
      <c r="I303" s="42"/>
      <c r="J303" s="155"/>
    </row>
    <row r="304" spans="1:10" s="35" customFormat="1" ht="15" thickBot="1">
      <c r="A304" s="59" t="str">
        <f>IF(VLOOKUP(B304,'Step 2-App.A_Certification Test'!$A:$D,4,FALSE)="Y","Y","N")</f>
        <v>N</v>
      </c>
      <c r="B304" s="124" t="s">
        <v>25</v>
      </c>
      <c r="C304" s="141" t="s">
        <v>534</v>
      </c>
      <c r="D304" s="173"/>
      <c r="E304" s="45"/>
      <c r="F304" s="190"/>
      <c r="G304" s="43"/>
      <c r="H304" s="43"/>
      <c r="I304" s="42"/>
      <c r="J304" s="155"/>
    </row>
    <row r="305" spans="1:10" s="35" customFormat="1" ht="29.5" thickBot="1">
      <c r="A305" s="123" t="str">
        <f>A304</f>
        <v>N</v>
      </c>
      <c r="B305" s="124"/>
      <c r="C305" s="137" t="s">
        <v>535</v>
      </c>
      <c r="D305" s="173"/>
      <c r="E305" s="45"/>
      <c r="F305" s="190"/>
      <c r="G305" s="43"/>
      <c r="H305" s="43"/>
      <c r="I305" s="42"/>
      <c r="J305" s="155"/>
    </row>
    <row r="306" spans="1:10" s="35" customFormat="1" ht="73" thickBot="1">
      <c r="A306" s="59" t="str">
        <f>A304</f>
        <v>N</v>
      </c>
      <c r="B306" s="125"/>
      <c r="C306" s="59" t="s">
        <v>940</v>
      </c>
      <c r="D306" s="172"/>
      <c r="E306" s="46"/>
      <c r="F306" s="191"/>
      <c r="G306" s="44"/>
      <c r="H306" s="44"/>
      <c r="I306" s="105"/>
      <c r="J306" s="121"/>
    </row>
    <row r="307" spans="1:10" s="35" customFormat="1" ht="15" thickBot="1">
      <c r="A307" s="59" t="str">
        <f>IF(VLOOKUP(B307,'Step 2-App.A_Certification Test'!$A:$D,4,FALSE)="Y","Y","N")</f>
        <v>N</v>
      </c>
      <c r="B307" s="124" t="s">
        <v>26</v>
      </c>
      <c r="C307" s="141" t="s">
        <v>536</v>
      </c>
      <c r="D307" s="173"/>
      <c r="E307" s="45"/>
      <c r="F307" s="190"/>
      <c r="G307" s="43"/>
      <c r="H307" s="43"/>
      <c r="I307" s="42"/>
      <c r="J307" s="155"/>
    </row>
    <row r="308" spans="1:10" s="35" customFormat="1" ht="44" thickBot="1">
      <c r="A308" s="59" t="str">
        <f>A307</f>
        <v>N</v>
      </c>
      <c r="B308" s="125"/>
      <c r="C308" s="59" t="s">
        <v>405</v>
      </c>
      <c r="D308" s="172"/>
      <c r="E308" s="46"/>
      <c r="F308" s="191"/>
      <c r="G308" s="44"/>
      <c r="H308" s="44"/>
      <c r="I308" s="105"/>
      <c r="J308" s="121"/>
    </row>
    <row r="309" spans="1:10" s="35" customFormat="1" ht="29.5" thickBot="1">
      <c r="A309" s="59" t="str">
        <f>IF(VLOOKUP(B309,'Step 2-App.A_Certification Test'!$A:$D,4,FALSE)="Y","Y","N")</f>
        <v>N</v>
      </c>
      <c r="B309" s="125" t="s">
        <v>45</v>
      </c>
      <c r="C309" s="59" t="s">
        <v>1160</v>
      </c>
      <c r="D309" s="172" t="s">
        <v>1104</v>
      </c>
      <c r="E309" s="46" t="s">
        <v>778</v>
      </c>
      <c r="F309" s="191"/>
      <c r="G309" s="48"/>
      <c r="H309" s="44"/>
      <c r="I309" s="105"/>
      <c r="J309" s="121" t="s">
        <v>779</v>
      </c>
    </row>
    <row r="310" spans="1:10" s="35" customFormat="1" ht="44" thickBot="1">
      <c r="A310" s="59" t="str">
        <f>IF(VLOOKUP(B310,'Step 2-App.A_Certification Test'!$A:$D,4,FALSE)="Y","Y","N")</f>
        <v>N</v>
      </c>
      <c r="B310" s="124">
        <v>3.1</v>
      </c>
      <c r="C310" s="138" t="s">
        <v>579</v>
      </c>
      <c r="D310" s="177"/>
      <c r="E310" s="45"/>
      <c r="F310" s="190"/>
      <c r="G310" s="43"/>
      <c r="H310" s="43"/>
      <c r="I310" s="42"/>
      <c r="J310" s="155"/>
    </row>
    <row r="311" spans="1:10" s="35" customFormat="1" ht="15" thickBot="1">
      <c r="A311" s="59" t="str">
        <f>A310</f>
        <v>N</v>
      </c>
      <c r="B311" s="125" t="s">
        <v>580</v>
      </c>
      <c r="C311" s="123" t="s">
        <v>708</v>
      </c>
      <c r="D311" s="172" t="s">
        <v>1120</v>
      </c>
      <c r="E311" s="46" t="s">
        <v>729</v>
      </c>
      <c r="F311" s="191"/>
      <c r="G311" s="48"/>
      <c r="H311" s="44"/>
      <c r="I311" s="105"/>
      <c r="J311" s="121"/>
    </row>
    <row r="312" spans="1:10" s="35" customFormat="1" ht="29.5" thickBot="1">
      <c r="A312" s="59" t="str">
        <f>A310</f>
        <v>N</v>
      </c>
      <c r="B312" s="125" t="s">
        <v>581</v>
      </c>
      <c r="C312" s="123" t="s">
        <v>709</v>
      </c>
      <c r="D312" s="172" t="s">
        <v>1120</v>
      </c>
      <c r="E312" s="46" t="s">
        <v>831</v>
      </c>
      <c r="F312" s="191"/>
      <c r="G312" s="48"/>
      <c r="H312" s="44"/>
      <c r="I312" s="105"/>
      <c r="J312" s="121"/>
    </row>
    <row r="313" spans="1:10" s="35" customFormat="1" ht="15" thickBot="1">
      <c r="A313" s="59" t="str">
        <f>A310</f>
        <v>N</v>
      </c>
      <c r="B313" s="125" t="s">
        <v>582</v>
      </c>
      <c r="C313" s="123" t="s">
        <v>710</v>
      </c>
      <c r="D313" s="172" t="s">
        <v>1120</v>
      </c>
      <c r="E313" s="46" t="s">
        <v>729</v>
      </c>
      <c r="F313" s="191"/>
      <c r="G313" s="48"/>
      <c r="H313" s="44"/>
      <c r="I313" s="105"/>
      <c r="J313" s="121"/>
    </row>
    <row r="314" spans="1:10" s="35" customFormat="1" ht="15" thickBot="1">
      <c r="A314" s="59" t="str">
        <f>A311</f>
        <v>N</v>
      </c>
      <c r="B314" s="125" t="s">
        <v>1259</v>
      </c>
      <c r="C314" s="59" t="s">
        <v>1258</v>
      </c>
      <c r="D314" s="172" t="s">
        <v>1120</v>
      </c>
      <c r="E314" s="46" t="s">
        <v>729</v>
      </c>
      <c r="F314" s="191"/>
      <c r="G314" s="48"/>
      <c r="H314" s="44"/>
      <c r="I314" s="105"/>
      <c r="J314" s="121"/>
    </row>
    <row r="315" spans="1:10" s="35" customFormat="1" ht="15" thickBot="1">
      <c r="A315" s="59" t="str">
        <f>IF(VLOOKUP(B315,'Step 2-App.A_Certification Test'!$A:$D,4,FALSE)="Y","Y","N")</f>
        <v>N</v>
      </c>
      <c r="B315" s="124">
        <v>3.2</v>
      </c>
      <c r="C315" s="138" t="s">
        <v>424</v>
      </c>
      <c r="D315" s="177"/>
      <c r="E315" s="45"/>
      <c r="F315" s="190"/>
      <c r="G315" s="43"/>
      <c r="H315" s="43"/>
      <c r="I315" s="42"/>
      <c r="J315" s="155"/>
    </row>
    <row r="316" spans="1:10" s="35" customFormat="1" ht="15" thickBot="1">
      <c r="A316" s="59" t="str">
        <f>A315</f>
        <v>N</v>
      </c>
      <c r="B316" s="125" t="s">
        <v>583</v>
      </c>
      <c r="C316" s="123" t="s">
        <v>592</v>
      </c>
      <c r="D316" s="172" t="s">
        <v>1120</v>
      </c>
      <c r="E316" s="46" t="s">
        <v>665</v>
      </c>
      <c r="F316" s="191"/>
      <c r="G316" s="48"/>
      <c r="H316" s="44"/>
      <c r="I316" s="105"/>
      <c r="J316" s="121"/>
    </row>
    <row r="317" spans="1:10" s="35" customFormat="1" ht="15" thickBot="1">
      <c r="A317" s="59" t="str">
        <f>A315</f>
        <v>N</v>
      </c>
      <c r="B317" s="125" t="s">
        <v>584</v>
      </c>
      <c r="C317" s="123" t="s">
        <v>791</v>
      </c>
      <c r="D317" s="172" t="s">
        <v>1120</v>
      </c>
      <c r="E317" s="46" t="s">
        <v>665</v>
      </c>
      <c r="F317" s="191"/>
      <c r="G317" s="48"/>
      <c r="H317" s="44"/>
      <c r="I317" s="105"/>
      <c r="J317" s="121"/>
    </row>
    <row r="318" spans="1:10" s="35" customFormat="1" ht="15" thickBot="1">
      <c r="A318" s="59" t="str">
        <f>A314</f>
        <v>N</v>
      </c>
      <c r="B318" s="125" t="s">
        <v>585</v>
      </c>
      <c r="C318" s="123" t="s">
        <v>593</v>
      </c>
      <c r="D318" s="172" t="s">
        <v>1120</v>
      </c>
      <c r="E318" s="46" t="s">
        <v>665</v>
      </c>
      <c r="F318" s="191"/>
      <c r="G318" s="48"/>
      <c r="H318" s="44"/>
      <c r="I318" s="105"/>
      <c r="J318" s="121"/>
    </row>
    <row r="319" spans="1:10" s="35" customFormat="1" ht="15" thickBot="1">
      <c r="A319" s="59" t="str">
        <f>A315</f>
        <v>N</v>
      </c>
      <c r="B319" s="125" t="s">
        <v>1260</v>
      </c>
      <c r="C319" s="59" t="s">
        <v>1261</v>
      </c>
      <c r="D319" s="172" t="s">
        <v>1120</v>
      </c>
      <c r="E319" s="46" t="s">
        <v>665</v>
      </c>
      <c r="F319" s="191"/>
      <c r="G319" s="48"/>
      <c r="H319" s="44"/>
      <c r="I319" s="105"/>
      <c r="J319" s="121"/>
    </row>
    <row r="320" spans="1:10" s="35" customFormat="1" ht="15" thickBot="1">
      <c r="A320" s="59" t="str">
        <f>IF(VLOOKUP(B320,'Step 2-App.A_Certification Test'!$A:$D,4,FALSE)="Y","Y","N")</f>
        <v>N</v>
      </c>
      <c r="B320" s="124">
        <v>3.3</v>
      </c>
      <c r="C320" s="138" t="s">
        <v>426</v>
      </c>
      <c r="D320" s="177"/>
      <c r="E320" s="45"/>
      <c r="F320" s="190"/>
      <c r="G320" s="43"/>
      <c r="H320" s="43"/>
      <c r="I320" s="42"/>
      <c r="J320" s="155"/>
    </row>
    <row r="321" spans="1:10" s="35" customFormat="1" ht="29.5" thickBot="1">
      <c r="A321" s="59" t="str">
        <f>A320</f>
        <v>N</v>
      </c>
      <c r="B321" s="125" t="s">
        <v>586</v>
      </c>
      <c r="C321" s="123" t="s">
        <v>589</v>
      </c>
      <c r="D321" s="172" t="s">
        <v>1120</v>
      </c>
      <c r="E321" s="46" t="s">
        <v>763</v>
      </c>
      <c r="F321" s="191"/>
      <c r="G321" s="48"/>
      <c r="H321" s="44"/>
      <c r="I321" s="105"/>
      <c r="J321" s="121"/>
    </row>
    <row r="322" spans="1:10" s="35" customFormat="1" ht="29.5" thickBot="1">
      <c r="A322" s="59" t="str">
        <f>A320</f>
        <v>N</v>
      </c>
      <c r="B322" s="125" t="s">
        <v>587</v>
      </c>
      <c r="C322" s="123" t="s">
        <v>590</v>
      </c>
      <c r="D322" s="172" t="s">
        <v>1120</v>
      </c>
      <c r="E322" s="46" t="s">
        <v>764</v>
      </c>
      <c r="F322" s="191"/>
      <c r="G322" s="48"/>
      <c r="H322" s="44"/>
      <c r="I322" s="105"/>
      <c r="J322" s="121"/>
    </row>
    <row r="323" spans="1:10" s="35" customFormat="1" ht="29.5" thickBot="1">
      <c r="A323" s="59" t="str">
        <f>A320</f>
        <v>N</v>
      </c>
      <c r="B323" s="125" t="s">
        <v>588</v>
      </c>
      <c r="C323" s="123" t="s">
        <v>591</v>
      </c>
      <c r="D323" s="172" t="s">
        <v>1120</v>
      </c>
      <c r="E323" s="46" t="s">
        <v>765</v>
      </c>
      <c r="F323" s="191"/>
      <c r="G323" s="48"/>
      <c r="H323" s="44"/>
      <c r="I323" s="105"/>
      <c r="J323" s="121"/>
    </row>
    <row r="324" spans="1:10" s="35" customFormat="1" ht="29.5" thickBot="1">
      <c r="A324" s="59" t="str">
        <f>A321</f>
        <v>N</v>
      </c>
      <c r="B324" s="125" t="s">
        <v>1262</v>
      </c>
      <c r="C324" s="59" t="s">
        <v>1264</v>
      </c>
      <c r="D324" s="172" t="s">
        <v>1120</v>
      </c>
      <c r="E324" s="46" t="s">
        <v>1265</v>
      </c>
      <c r="F324" s="191"/>
      <c r="G324" s="48"/>
      <c r="H324" s="44"/>
      <c r="I324" s="105"/>
      <c r="J324" s="121"/>
    </row>
    <row r="325" spans="1:10" s="35" customFormat="1" ht="29.5" thickBot="1">
      <c r="A325" s="59" t="str">
        <f>A320</f>
        <v>N</v>
      </c>
      <c r="B325" s="125" t="s">
        <v>1263</v>
      </c>
      <c r="C325" s="123" t="s">
        <v>594</v>
      </c>
      <c r="D325" s="172" t="s">
        <v>1120</v>
      </c>
      <c r="E325" s="46" t="s">
        <v>766</v>
      </c>
      <c r="F325" s="191"/>
      <c r="G325" s="48"/>
      <c r="H325" s="44"/>
      <c r="I325" s="105"/>
      <c r="J325" s="121"/>
    </row>
    <row r="326" spans="1:10" s="35" customFormat="1" ht="44" thickBot="1">
      <c r="A326" s="59" t="str">
        <f>IF(VLOOKUP(B326,'Step 2-App.A_Certification Test'!$A:$D,4,FALSE)="Y","Y","N")</f>
        <v>N</v>
      </c>
      <c r="B326" s="125">
        <v>3.4</v>
      </c>
      <c r="C326" s="148" t="s">
        <v>711</v>
      </c>
      <c r="D326" s="172"/>
      <c r="E326" s="46" t="s">
        <v>730</v>
      </c>
      <c r="F326" s="191"/>
      <c r="G326" s="49"/>
      <c r="H326" s="44"/>
      <c r="I326" s="105"/>
      <c r="J326" s="196" t="s">
        <v>1140</v>
      </c>
    </row>
    <row r="327" spans="1:10" s="35" customFormat="1" ht="15" thickBot="1">
      <c r="A327" s="59" t="str">
        <f>IF(VLOOKUP(B327,'Step 2-App.A_Certification Test'!$A:$D,4,FALSE)="Y","Y","N")</f>
        <v>N</v>
      </c>
      <c r="B327" s="125">
        <v>3.5</v>
      </c>
      <c r="C327" s="158" t="s">
        <v>595</v>
      </c>
      <c r="D327" s="172"/>
      <c r="E327" s="46"/>
      <c r="F327" s="191"/>
      <c r="G327" s="44"/>
      <c r="H327" s="44"/>
      <c r="I327" s="105"/>
      <c r="J327" s="121"/>
    </row>
    <row r="328" spans="1:10" s="35" customFormat="1" ht="15" thickBot="1">
      <c r="A328" s="59" t="str">
        <f>A327</f>
        <v>N</v>
      </c>
      <c r="B328" s="125" t="s">
        <v>596</v>
      </c>
      <c r="C328" s="123" t="s">
        <v>423</v>
      </c>
      <c r="D328" s="172" t="s">
        <v>1120</v>
      </c>
      <c r="E328" s="46" t="s">
        <v>665</v>
      </c>
      <c r="F328" s="191"/>
      <c r="G328" s="48"/>
      <c r="H328" s="44"/>
      <c r="I328" s="105"/>
      <c r="J328" s="121"/>
    </row>
    <row r="329" spans="1:10" s="35" customFormat="1" ht="15" thickBot="1">
      <c r="A329" s="59" t="str">
        <f>A327</f>
        <v>N</v>
      </c>
      <c r="B329" s="125" t="s">
        <v>597</v>
      </c>
      <c r="C329" s="123" t="s">
        <v>425</v>
      </c>
      <c r="D329" s="172" t="s">
        <v>1120</v>
      </c>
      <c r="E329" s="46" t="s">
        <v>665</v>
      </c>
      <c r="F329" s="191"/>
      <c r="G329" s="48"/>
      <c r="H329" s="44"/>
      <c r="I329" s="105"/>
      <c r="J329" s="121"/>
    </row>
    <row r="330" spans="1:10" s="35" customFormat="1" ht="15" thickBot="1">
      <c r="A330" s="59" t="str">
        <f>A327</f>
        <v>N</v>
      </c>
      <c r="B330" s="125" t="s">
        <v>598</v>
      </c>
      <c r="C330" s="123" t="s">
        <v>483</v>
      </c>
      <c r="D330" s="172" t="s">
        <v>1120</v>
      </c>
      <c r="E330" s="46" t="s">
        <v>665</v>
      </c>
      <c r="F330" s="191"/>
      <c r="G330" s="48"/>
      <c r="H330" s="44"/>
      <c r="I330" s="105"/>
      <c r="J330" s="121"/>
    </row>
    <row r="331" spans="1:10" s="35" customFormat="1" ht="15" thickBot="1">
      <c r="A331" s="59" t="str">
        <f>A328</f>
        <v>N</v>
      </c>
      <c r="B331" s="125" t="s">
        <v>1266</v>
      </c>
      <c r="C331" s="59" t="s">
        <v>1267</v>
      </c>
      <c r="D331" s="172" t="s">
        <v>1120</v>
      </c>
      <c r="E331" s="46" t="s">
        <v>665</v>
      </c>
      <c r="F331" s="191"/>
      <c r="G331" s="48"/>
      <c r="H331" s="44"/>
      <c r="I331" s="105"/>
      <c r="J331" s="121"/>
    </row>
    <row r="332" spans="1:10" s="35" customFormat="1" ht="15" thickBot="1">
      <c r="A332" s="117"/>
      <c r="B332" s="124">
        <v>4</v>
      </c>
      <c r="C332" s="157" t="s">
        <v>608</v>
      </c>
      <c r="D332" s="177"/>
      <c r="E332" s="45"/>
      <c r="F332" s="190"/>
      <c r="G332" s="43"/>
      <c r="H332" s="43"/>
      <c r="I332" s="42"/>
      <c r="J332" s="155"/>
    </row>
    <row r="333" spans="1:10" s="35" customFormat="1" ht="145.5" thickBot="1">
      <c r="A333" s="59" t="str">
        <f>IF(VLOOKUP(B333,'Step 2-App.A_Certification Test'!$A:$D,4,FALSE)="Y","Y","N")</f>
        <v>N</v>
      </c>
      <c r="B333" s="125">
        <v>4.0999999999999996</v>
      </c>
      <c r="C333" s="121" t="s">
        <v>848</v>
      </c>
      <c r="D333" s="172" t="s">
        <v>1121</v>
      </c>
      <c r="E333" s="46" t="s">
        <v>741</v>
      </c>
      <c r="F333" s="191"/>
      <c r="G333" s="48"/>
      <c r="H333" s="44"/>
      <c r="I333" s="105"/>
      <c r="J333" s="121"/>
    </row>
    <row r="334" spans="1:10" s="35" customFormat="1" ht="58.5" thickBot="1">
      <c r="A334" s="59" t="str">
        <f>IF(VLOOKUP(B334,'Step 2-App.A_Certification Test'!$A:$D,4,FALSE)="Y","Y","N")</f>
        <v>N</v>
      </c>
      <c r="B334" s="125">
        <v>4.2</v>
      </c>
      <c r="C334" s="59" t="s">
        <v>712</v>
      </c>
      <c r="D334" s="172"/>
      <c r="E334" s="46" t="s">
        <v>742</v>
      </c>
      <c r="F334" s="191"/>
      <c r="G334" s="48"/>
      <c r="H334" s="44"/>
      <c r="I334" s="105"/>
      <c r="J334" s="121"/>
    </row>
    <row r="335" spans="1:10" s="35" customFormat="1" ht="44" thickBot="1">
      <c r="A335" s="59" t="str">
        <f>IF(VLOOKUP(B335,'Step 2-App.A_Certification Test'!$A:$D,4,FALSE)="Y","Y","N")</f>
        <v>N</v>
      </c>
      <c r="B335" s="124">
        <v>4.3</v>
      </c>
      <c r="C335" s="117" t="s">
        <v>599</v>
      </c>
      <c r="D335" s="177"/>
      <c r="E335" s="45"/>
      <c r="F335" s="190"/>
      <c r="G335" s="56"/>
      <c r="H335" s="56"/>
      <c r="I335" s="42"/>
      <c r="J335" s="196" t="s">
        <v>767</v>
      </c>
    </row>
    <row r="336" spans="1:10" s="35" customFormat="1" ht="44" thickBot="1">
      <c r="A336" s="59" t="str">
        <f>A335</f>
        <v>N</v>
      </c>
      <c r="B336" s="125" t="s">
        <v>793</v>
      </c>
      <c r="C336" s="150" t="s">
        <v>846</v>
      </c>
      <c r="D336" s="172"/>
      <c r="E336" s="46" t="s">
        <v>743</v>
      </c>
      <c r="F336" s="191"/>
      <c r="G336" s="44"/>
      <c r="H336" s="44"/>
      <c r="I336" s="105"/>
      <c r="J336" s="196" t="s">
        <v>713</v>
      </c>
    </row>
    <row r="337" spans="1:10" s="35" customFormat="1" ht="131" thickBot="1">
      <c r="A337" s="59" t="str">
        <f>A335</f>
        <v>N</v>
      </c>
      <c r="B337" s="125" t="s">
        <v>609</v>
      </c>
      <c r="C337" s="150" t="s">
        <v>847</v>
      </c>
      <c r="D337" s="172" t="s">
        <v>794</v>
      </c>
      <c r="E337" s="46" t="s">
        <v>1170</v>
      </c>
      <c r="F337" s="191"/>
      <c r="G337" s="44"/>
      <c r="H337" s="44"/>
      <c r="I337" s="105"/>
      <c r="J337" s="121"/>
    </row>
    <row r="338" spans="1:10" s="35" customFormat="1" ht="87.5" thickBot="1">
      <c r="A338" s="59" t="str">
        <f>A335</f>
        <v>N</v>
      </c>
      <c r="B338" s="125" t="s">
        <v>610</v>
      </c>
      <c r="C338" s="123" t="s">
        <v>792</v>
      </c>
      <c r="D338" s="172" t="s">
        <v>794</v>
      </c>
      <c r="E338" s="46" t="s">
        <v>744</v>
      </c>
      <c r="F338" s="191"/>
      <c r="G338" s="44"/>
      <c r="H338" s="44"/>
      <c r="I338" s="105"/>
      <c r="J338" s="121"/>
    </row>
    <row r="339" spans="1:10" s="35" customFormat="1" ht="15" thickBot="1">
      <c r="A339" s="59"/>
      <c r="B339" s="135">
        <v>5</v>
      </c>
      <c r="C339" s="155" t="s">
        <v>390</v>
      </c>
      <c r="D339" s="177"/>
      <c r="E339" s="45"/>
      <c r="F339" s="190"/>
      <c r="G339" s="43"/>
      <c r="H339" s="43"/>
      <c r="I339" s="42"/>
      <c r="J339" s="155"/>
    </row>
    <row r="340" spans="1:10" s="35" customFormat="1" ht="44" thickBot="1">
      <c r="A340" s="59" t="str">
        <f>IF(VLOOKUP(B340,'Step 2-App.A_Certification Test'!$A:$D,4,FALSE)="Y","Y","N")</f>
        <v>N</v>
      </c>
      <c r="B340" s="136">
        <v>5.0999999999999996</v>
      </c>
      <c r="C340" s="121" t="s">
        <v>1142</v>
      </c>
      <c r="D340" s="172" t="s">
        <v>1120</v>
      </c>
      <c r="E340" s="46" t="s">
        <v>1167</v>
      </c>
      <c r="F340" s="191"/>
      <c r="G340" s="48"/>
      <c r="H340" s="44"/>
      <c r="I340" s="105"/>
      <c r="J340" s="121"/>
    </row>
    <row r="341" spans="1:10" s="35" customFormat="1" ht="44" thickBot="1">
      <c r="A341" s="59" t="str">
        <f>IF(VLOOKUP(B341,'Step 2-App.A_Certification Test'!$A:$D,4,FALSE)="Y","Y","N")</f>
        <v>N</v>
      </c>
      <c r="B341" s="136">
        <v>5.2</v>
      </c>
      <c r="C341" s="150" t="s">
        <v>356</v>
      </c>
      <c r="D341" s="172" t="s">
        <v>1120</v>
      </c>
      <c r="E341" s="46" t="s">
        <v>1167</v>
      </c>
      <c r="F341" s="191"/>
      <c r="G341" s="49"/>
      <c r="H341" s="44"/>
      <c r="I341" s="105"/>
      <c r="J341" s="121"/>
    </row>
    <row r="342" spans="1:10" s="35" customFormat="1" ht="44" thickBot="1">
      <c r="A342" s="59" t="str">
        <f>IF(VLOOKUP(B342,'Step 2-App.A_Certification Test'!$A:$D,4,FALSE)="Y","Y","N")</f>
        <v>N</v>
      </c>
      <c r="B342" s="136">
        <v>5.3</v>
      </c>
      <c r="C342" s="150" t="s">
        <v>306</v>
      </c>
      <c r="D342" s="172" t="s">
        <v>1120</v>
      </c>
      <c r="E342" s="46" t="s">
        <v>1167</v>
      </c>
      <c r="F342" s="191"/>
      <c r="G342" s="49"/>
      <c r="H342" s="44"/>
      <c r="I342" s="105"/>
      <c r="J342" s="121"/>
    </row>
    <row r="343" spans="1:10" s="35" customFormat="1" ht="44" thickBot="1">
      <c r="A343" s="59" t="str">
        <f>IF(VLOOKUP(B343,'Step 2-App.A_Certification Test'!$A:$D,4,FALSE)="Y","Y","N")</f>
        <v>N</v>
      </c>
      <c r="B343" s="136">
        <v>5.4</v>
      </c>
      <c r="C343" s="150" t="s">
        <v>307</v>
      </c>
      <c r="D343" s="172" t="s">
        <v>1120</v>
      </c>
      <c r="E343" s="46" t="s">
        <v>1167</v>
      </c>
      <c r="F343" s="191"/>
      <c r="G343" s="49"/>
      <c r="H343" s="44"/>
      <c r="I343" s="105"/>
      <c r="J343" s="121"/>
    </row>
    <row r="344" spans="1:10" s="35" customFormat="1" ht="15" thickBot="1">
      <c r="A344" s="117"/>
      <c r="B344" s="135">
        <v>6</v>
      </c>
      <c r="C344" s="155" t="s">
        <v>391</v>
      </c>
      <c r="D344" s="177"/>
      <c r="E344" s="45"/>
      <c r="F344" s="190"/>
      <c r="G344" s="43"/>
      <c r="H344" s="43"/>
      <c r="I344" s="42"/>
      <c r="J344" s="155"/>
    </row>
    <row r="345" spans="1:10" s="35" customFormat="1" ht="116.5" thickBot="1">
      <c r="A345" s="59" t="str">
        <f>IF(VLOOKUP(B345,'Step 2-App.A_Certification Test'!$A:$D,4,FALSE)="Y","Y","N")</f>
        <v>N</v>
      </c>
      <c r="B345" s="136">
        <v>6.1</v>
      </c>
      <c r="C345" s="150" t="s">
        <v>796</v>
      </c>
      <c r="D345" s="172" t="s">
        <v>1122</v>
      </c>
      <c r="E345" s="46" t="s">
        <v>731</v>
      </c>
      <c r="F345" s="191"/>
      <c r="G345" s="49"/>
      <c r="H345" s="44"/>
      <c r="I345" s="105"/>
      <c r="J345" s="121"/>
    </row>
    <row r="346" spans="1:10" s="35" customFormat="1" ht="87.5" thickBot="1">
      <c r="A346" s="59" t="str">
        <f>IF(VLOOKUP(B346,'Step 2-App.A_Certification Test'!$A:$D,4,FALSE)="Y","Y","N")</f>
        <v>N</v>
      </c>
      <c r="B346" s="136">
        <v>6.2</v>
      </c>
      <c r="C346" s="150" t="s">
        <v>795</v>
      </c>
      <c r="D346" s="172" t="s">
        <v>1123</v>
      </c>
      <c r="E346" s="46" t="s">
        <v>666</v>
      </c>
      <c r="F346" s="191"/>
      <c r="G346" s="49"/>
      <c r="H346" s="44"/>
      <c r="I346" s="105"/>
      <c r="J346" s="121"/>
    </row>
    <row r="347" spans="1:10" s="35" customFormat="1" ht="29.5" thickBot="1">
      <c r="A347" s="59" t="str">
        <f>IF(VLOOKUP(B347,'Step 2-App.A_Certification Test'!$A:$D,4,FALSE)="Y","Y","N")</f>
        <v>N</v>
      </c>
      <c r="B347" s="136">
        <v>6.3</v>
      </c>
      <c r="C347" s="150" t="s">
        <v>309</v>
      </c>
      <c r="D347" s="172"/>
      <c r="E347" s="46" t="s">
        <v>667</v>
      </c>
      <c r="F347" s="191"/>
      <c r="G347" s="48"/>
      <c r="H347" s="44"/>
      <c r="I347" s="105"/>
      <c r="J347" s="121"/>
    </row>
    <row r="348" spans="1:10" s="35" customFormat="1" ht="29.5" thickBot="1">
      <c r="A348" s="59" t="str">
        <f>IF(VLOOKUP(B348,'Step 2-App.A_Certification Test'!$A:$D,4,FALSE)="Y","Y","N")</f>
        <v>N</v>
      </c>
      <c r="B348" s="136">
        <v>6.4</v>
      </c>
      <c r="C348" s="150" t="s">
        <v>797</v>
      </c>
      <c r="D348" s="172"/>
      <c r="E348" s="46" t="s">
        <v>668</v>
      </c>
      <c r="F348" s="191"/>
      <c r="G348" s="49"/>
      <c r="H348" s="44"/>
      <c r="I348" s="105"/>
      <c r="J348" s="121"/>
    </row>
    <row r="349" spans="1:10" s="35" customFormat="1" ht="15" thickBot="1">
      <c r="A349" s="59"/>
      <c r="B349" s="135">
        <v>7</v>
      </c>
      <c r="C349" s="157" t="s">
        <v>394</v>
      </c>
      <c r="D349" s="177"/>
      <c r="E349" s="45"/>
      <c r="F349" s="190"/>
      <c r="G349" s="43"/>
      <c r="H349" s="43"/>
      <c r="I349" s="42"/>
      <c r="J349" s="155"/>
    </row>
    <row r="350" spans="1:10" s="35" customFormat="1" ht="15" thickBot="1">
      <c r="A350" s="59" t="str">
        <f>IF(VLOOKUP(B350,'Step 2-App.A_Certification Test'!$A:$D,4,FALSE)="Y","Y","N")</f>
        <v>N</v>
      </c>
      <c r="B350" s="135">
        <v>7.1</v>
      </c>
      <c r="C350" s="141" t="s">
        <v>611</v>
      </c>
      <c r="D350" s="177"/>
      <c r="E350" s="45"/>
      <c r="F350" s="190"/>
      <c r="G350" s="43"/>
      <c r="H350" s="43"/>
      <c r="I350" s="42"/>
      <c r="J350" s="155"/>
    </row>
    <row r="351" spans="1:10" s="35" customFormat="1" ht="15" thickBot="1">
      <c r="A351" s="59" t="str">
        <f>A350</f>
        <v>N</v>
      </c>
      <c r="B351" s="135" t="s">
        <v>612</v>
      </c>
      <c r="C351" s="141" t="s">
        <v>613</v>
      </c>
      <c r="D351" s="177"/>
      <c r="E351" s="45"/>
      <c r="F351" s="190"/>
      <c r="G351" s="43"/>
      <c r="H351" s="43"/>
      <c r="I351" s="42"/>
      <c r="J351" s="155"/>
    </row>
    <row r="352" spans="1:10" s="35" customFormat="1" ht="44" thickBot="1">
      <c r="A352" s="117"/>
      <c r="B352" s="136"/>
      <c r="C352" s="59" t="s">
        <v>800</v>
      </c>
      <c r="D352" s="172"/>
      <c r="E352" s="46"/>
      <c r="F352" s="191"/>
      <c r="G352" s="44"/>
      <c r="H352" s="43"/>
      <c r="I352" s="105"/>
      <c r="J352" s="121"/>
    </row>
    <row r="353" spans="1:10" s="35" customFormat="1" ht="247" thickBot="1">
      <c r="A353" s="59" t="str">
        <f>A351</f>
        <v>N</v>
      </c>
      <c r="B353" s="136" t="s">
        <v>612</v>
      </c>
      <c r="C353" s="123" t="s">
        <v>714</v>
      </c>
      <c r="D353" s="172" t="s">
        <v>1124</v>
      </c>
      <c r="E353" s="46" t="s">
        <v>745</v>
      </c>
      <c r="F353" s="191"/>
      <c r="G353" s="48"/>
      <c r="H353" s="44"/>
      <c r="I353" s="105"/>
      <c r="J353" s="196" t="s">
        <v>715</v>
      </c>
    </row>
    <row r="354" spans="1:10" s="35" customFormat="1" ht="319.5" thickBot="1">
      <c r="A354" s="59" t="str">
        <f>A351</f>
        <v>N</v>
      </c>
      <c r="B354" s="136"/>
      <c r="C354" s="159" t="s">
        <v>849</v>
      </c>
      <c r="D354" s="172" t="s">
        <v>1124</v>
      </c>
      <c r="E354" s="46" t="s">
        <v>832</v>
      </c>
      <c r="F354" s="191"/>
      <c r="G354" s="48"/>
      <c r="H354" s="44"/>
      <c r="I354" s="105"/>
      <c r="J354" s="196" t="s">
        <v>935</v>
      </c>
    </row>
    <row r="355" spans="1:10" s="35" customFormat="1" ht="145.5" thickBot="1">
      <c r="A355" s="59" t="str">
        <f>A354</f>
        <v>N</v>
      </c>
      <c r="B355" s="136" t="s">
        <v>614</v>
      </c>
      <c r="C355" s="160" t="s">
        <v>1176</v>
      </c>
      <c r="D355" s="172" t="s">
        <v>1124</v>
      </c>
      <c r="E355" s="46" t="s">
        <v>1139</v>
      </c>
      <c r="F355" s="191"/>
      <c r="G355" s="49"/>
      <c r="H355" s="44"/>
      <c r="I355" s="105"/>
      <c r="J355" s="196" t="s">
        <v>936</v>
      </c>
    </row>
    <row r="356" spans="1:10" s="35" customFormat="1" ht="44" thickBot="1">
      <c r="A356" s="59" t="str">
        <f>IF(VLOOKUP(B356,'Step 2-App.A_Certification Test'!$A:$D,4,FALSE)="Y","Y","N")</f>
        <v>N</v>
      </c>
      <c r="B356" s="136">
        <v>7.2</v>
      </c>
      <c r="C356" s="142" t="s">
        <v>1143</v>
      </c>
      <c r="D356" s="172" t="s">
        <v>1124</v>
      </c>
      <c r="E356" s="46" t="s">
        <v>669</v>
      </c>
      <c r="F356" s="191"/>
      <c r="G356" s="48"/>
      <c r="H356" s="44"/>
      <c r="I356" s="105"/>
      <c r="J356" s="121"/>
    </row>
    <row r="357" spans="1:10" s="35" customFormat="1" ht="58.5" thickBot="1">
      <c r="A357" s="59" t="str">
        <f>IF(VLOOKUP(B357,'Step 2-App.A_Certification Test'!$A:$D,4,FALSE)="Y","Y","N")</f>
        <v>N</v>
      </c>
      <c r="B357" s="136">
        <v>7.3</v>
      </c>
      <c r="C357" s="142" t="s">
        <v>1144</v>
      </c>
      <c r="D357" s="172" t="s">
        <v>1124</v>
      </c>
      <c r="E357" s="46" t="s">
        <v>669</v>
      </c>
      <c r="F357" s="191"/>
      <c r="G357" s="48"/>
      <c r="H357" s="44"/>
      <c r="I357" s="105"/>
      <c r="J357" s="121"/>
    </row>
    <row r="358" spans="1:10" s="35" customFormat="1" ht="44" thickBot="1">
      <c r="A358" s="59" t="str">
        <f>IF(VLOOKUP(B358,'Step 2-App.A_Certification Test'!$A:$D,4,FALSE)="Y","Y","N")</f>
        <v>N</v>
      </c>
      <c r="B358" s="136">
        <v>7.4</v>
      </c>
      <c r="C358" s="142" t="s">
        <v>1145</v>
      </c>
      <c r="D358" s="172" t="s">
        <v>1124</v>
      </c>
      <c r="E358" s="46" t="s">
        <v>669</v>
      </c>
      <c r="F358" s="191"/>
      <c r="G358" s="48"/>
      <c r="H358" s="44"/>
      <c r="I358" s="105"/>
      <c r="J358" s="121"/>
    </row>
    <row r="359" spans="1:10" s="35" customFormat="1" ht="44" thickBot="1">
      <c r="A359" s="59" t="str">
        <f>IF(VLOOKUP(B359,'Step 2-App.A_Certification Test'!$A:$D,4,FALSE)="Y","Y","N")</f>
        <v>N</v>
      </c>
      <c r="B359" s="136">
        <v>7.5</v>
      </c>
      <c r="C359" s="142" t="s">
        <v>1146</v>
      </c>
      <c r="D359" s="172" t="s">
        <v>1124</v>
      </c>
      <c r="E359" s="46" t="s">
        <v>669</v>
      </c>
      <c r="F359" s="191"/>
      <c r="G359" s="48"/>
      <c r="H359" s="44"/>
      <c r="I359" s="105"/>
      <c r="J359" s="121"/>
    </row>
    <row r="360" spans="1:10" s="35" customFormat="1" ht="44" thickBot="1">
      <c r="A360" s="59" t="str">
        <f>IF(VLOOKUP(B360,'Step 2-App.A_Certification Test'!$A:$D,4,FALSE)="Y","Y","N")</f>
        <v>N</v>
      </c>
      <c r="B360" s="136">
        <v>7.6</v>
      </c>
      <c r="C360" s="142" t="s">
        <v>1147</v>
      </c>
      <c r="D360" s="172" t="s">
        <v>1124</v>
      </c>
      <c r="E360" s="46" t="s">
        <v>669</v>
      </c>
      <c r="F360" s="191"/>
      <c r="G360" s="48"/>
      <c r="H360" s="44"/>
      <c r="I360" s="105"/>
      <c r="J360" s="121"/>
    </row>
    <row r="361" spans="1:10" s="35" customFormat="1" ht="58.5" thickBot="1">
      <c r="A361" s="59" t="str">
        <f>IF(VLOOKUP(B361,'Step 2-App.A_Certification Test'!$A:$D,4,FALSE)="Y","Y","N")</f>
        <v>N</v>
      </c>
      <c r="B361" s="136">
        <v>7.7</v>
      </c>
      <c r="C361" s="142" t="s">
        <v>1148</v>
      </c>
      <c r="D361" s="172" t="s">
        <v>1124</v>
      </c>
      <c r="E361" s="46" t="s">
        <v>669</v>
      </c>
      <c r="F361" s="191"/>
      <c r="G361" s="48"/>
      <c r="H361" s="44"/>
      <c r="I361" s="105"/>
      <c r="J361" s="121"/>
    </row>
    <row r="362" spans="1:10" s="35" customFormat="1" ht="15" thickBot="1">
      <c r="A362" s="59"/>
      <c r="B362" s="135">
        <v>8</v>
      </c>
      <c r="C362" s="157" t="s">
        <v>395</v>
      </c>
      <c r="D362" s="177"/>
      <c r="E362" s="45"/>
      <c r="F362" s="190"/>
      <c r="G362" s="43"/>
      <c r="H362" s="43"/>
      <c r="I362" s="42"/>
      <c r="J362" s="155"/>
    </row>
    <row r="363" spans="1:10" s="35" customFormat="1" ht="58.5" thickBot="1">
      <c r="A363" s="59" t="str">
        <f>IF(VLOOKUP(B363,'Step 2-App.A_Certification Test'!$A:$D,4,FALSE)="Y","Y","N")</f>
        <v>N</v>
      </c>
      <c r="B363" s="136">
        <v>8.1</v>
      </c>
      <c r="C363" s="142" t="s">
        <v>615</v>
      </c>
      <c r="D363" s="172" t="s">
        <v>1125</v>
      </c>
      <c r="E363" s="46" t="s">
        <v>669</v>
      </c>
      <c r="F363" s="191"/>
      <c r="G363" s="48"/>
      <c r="H363" s="44"/>
      <c r="I363" s="105"/>
      <c r="J363" s="121"/>
    </row>
    <row r="364" spans="1:10" s="35" customFormat="1" ht="102" thickBot="1">
      <c r="A364" s="59" t="str">
        <f>IF(VLOOKUP(B364,'Step 2-App.A_Certification Test'!$A:$D,4,FALSE)="Y","Y","N")</f>
        <v>N</v>
      </c>
      <c r="B364" s="136">
        <v>8.1999999999999993</v>
      </c>
      <c r="C364" s="142" t="s">
        <v>870</v>
      </c>
      <c r="D364" s="172" t="s">
        <v>1126</v>
      </c>
      <c r="E364" s="46" t="s">
        <v>669</v>
      </c>
      <c r="F364" s="191"/>
      <c r="G364" s="48"/>
      <c r="H364" s="44"/>
      <c r="I364" s="105"/>
      <c r="J364" s="121"/>
    </row>
    <row r="365" spans="1:10" s="35" customFormat="1" ht="102" thickBot="1">
      <c r="A365" s="59" t="str">
        <f>IF(VLOOKUP(B365,'Step 2-App.A_Certification Test'!$A:$D,4,FALSE)="Y","Y","N")</f>
        <v>N</v>
      </c>
      <c r="B365" s="136">
        <v>8.3000000000000007</v>
      </c>
      <c r="C365" s="161" t="s">
        <v>933</v>
      </c>
      <c r="D365" s="172" t="s">
        <v>1125</v>
      </c>
      <c r="E365" s="46" t="s">
        <v>833</v>
      </c>
      <c r="F365" s="191"/>
      <c r="G365" s="48"/>
      <c r="H365" s="44"/>
      <c r="I365" s="105"/>
      <c r="J365" s="121"/>
    </row>
    <row r="366" spans="1:10" s="35" customFormat="1" ht="29.5" thickBot="1">
      <c r="A366" s="59" t="str">
        <f>IF(VLOOKUP(B366,'Step 2-App.A_Certification Test'!$A:$D,4,FALSE)="Y","Y","N")</f>
        <v>N</v>
      </c>
      <c r="B366" s="136" t="s">
        <v>53</v>
      </c>
      <c r="C366" s="142" t="s">
        <v>746</v>
      </c>
      <c r="D366" s="172"/>
      <c r="E366" s="46" t="s">
        <v>670</v>
      </c>
      <c r="F366" s="191"/>
      <c r="G366" s="49"/>
      <c r="H366" s="44"/>
      <c r="I366" s="105"/>
      <c r="J366" s="121"/>
    </row>
    <row r="367" spans="1:10" s="35" customFormat="1" ht="44" thickBot="1">
      <c r="A367" s="59" t="str">
        <f>IF(VLOOKUP(B367,'Step 2-App.A_Certification Test'!$A:$D,4,FALSE)="Y","Y","N")</f>
        <v>N</v>
      </c>
      <c r="B367" s="136" t="s">
        <v>54</v>
      </c>
      <c r="C367" s="142" t="s">
        <v>616</v>
      </c>
      <c r="D367" s="172"/>
      <c r="E367" s="46" t="s">
        <v>671</v>
      </c>
      <c r="F367" s="191"/>
      <c r="G367" s="49"/>
      <c r="H367" s="44"/>
      <c r="I367" s="105"/>
      <c r="J367" s="121"/>
    </row>
    <row r="368" spans="1:10" s="35" customFormat="1" ht="58.5" thickBot="1">
      <c r="A368" s="59" t="str">
        <f>IF(VLOOKUP(B368,'Step 2-App.A_Certification Test'!$A:$D,4,FALSE)="Y","Y","N")</f>
        <v>N</v>
      </c>
      <c r="B368" s="136" t="s">
        <v>55</v>
      </c>
      <c r="C368" s="142" t="s">
        <v>771</v>
      </c>
      <c r="D368" s="172"/>
      <c r="E368" s="46" t="s">
        <v>672</v>
      </c>
      <c r="F368" s="191"/>
      <c r="G368" s="49"/>
      <c r="H368" s="44"/>
      <c r="I368" s="105"/>
      <c r="J368" s="121"/>
    </row>
    <row r="369" spans="1:10" s="35" customFormat="1" ht="15" thickBot="1">
      <c r="A369" s="59" t="str">
        <f>IF(VLOOKUP(B369,'Step 2-App.A_Certification Test'!$A:$D,4,FALSE)="Y","Y","N")</f>
        <v>N</v>
      </c>
      <c r="B369" s="135">
        <v>9</v>
      </c>
      <c r="C369" s="157" t="s">
        <v>617</v>
      </c>
      <c r="D369" s="177"/>
      <c r="E369" s="45"/>
      <c r="F369" s="190"/>
      <c r="G369" s="43"/>
      <c r="H369" s="43"/>
      <c r="I369" s="42"/>
      <c r="J369" s="155"/>
    </row>
    <row r="370" spans="1:10" s="35" customFormat="1" ht="87.5" thickBot="1">
      <c r="A370" s="59" t="str">
        <f>A369</f>
        <v>N</v>
      </c>
      <c r="B370" s="136"/>
      <c r="C370" s="59" t="s">
        <v>1181</v>
      </c>
      <c r="D370" s="172" t="s">
        <v>1117</v>
      </c>
      <c r="E370" s="46" t="s">
        <v>726</v>
      </c>
      <c r="F370" s="191"/>
      <c r="G370" s="48"/>
      <c r="H370" s="44"/>
      <c r="I370" s="105"/>
      <c r="J370" s="121"/>
    </row>
    <row r="371" spans="1:10" s="35" customFormat="1" ht="15" thickBot="1">
      <c r="A371" s="59" t="str">
        <f>IF(VLOOKUP(B371,'Step 2-App.A_Certification Test'!$A:$D,4,FALSE)="Y","Y","N")</f>
        <v>N</v>
      </c>
      <c r="B371" s="135">
        <v>10</v>
      </c>
      <c r="C371" s="157" t="s">
        <v>618</v>
      </c>
      <c r="D371" s="177"/>
      <c r="E371" s="45"/>
      <c r="F371" s="190"/>
      <c r="G371" s="43"/>
      <c r="H371" s="43"/>
      <c r="I371" s="42"/>
      <c r="J371" s="155"/>
    </row>
    <row r="372" spans="1:10" s="35" customFormat="1" ht="87.5" thickBot="1">
      <c r="A372" s="59" t="str">
        <f>A371</f>
        <v>N</v>
      </c>
      <c r="B372" s="136"/>
      <c r="C372" s="59" t="s">
        <v>427</v>
      </c>
      <c r="D372" s="172"/>
      <c r="E372" s="46" t="s">
        <v>725</v>
      </c>
      <c r="F372" s="191"/>
      <c r="G372" s="48"/>
      <c r="H372" s="44"/>
      <c r="I372" s="105"/>
      <c r="J372" s="196" t="s">
        <v>937</v>
      </c>
    </row>
    <row r="373" spans="1:10" s="35" customFormat="1" ht="15" thickBot="1">
      <c r="A373" s="59" t="str">
        <f>IF(VLOOKUP(B373,'Step 2-App.A_Certification Test'!$A:$D,4,FALSE)="Y","Y","N")</f>
        <v>N</v>
      </c>
      <c r="B373" s="135">
        <v>11</v>
      </c>
      <c r="C373" s="157" t="s">
        <v>619</v>
      </c>
      <c r="D373" s="177"/>
      <c r="E373" s="45"/>
      <c r="F373" s="190"/>
      <c r="G373" s="43"/>
      <c r="H373" s="43"/>
      <c r="I373" s="42"/>
      <c r="J373" s="155"/>
    </row>
    <row r="374" spans="1:10" s="35" customFormat="1" ht="99" customHeight="1" thickBot="1">
      <c r="A374" s="59" t="str">
        <f>A373</f>
        <v>N</v>
      </c>
      <c r="B374" s="136"/>
      <c r="C374" s="59" t="s">
        <v>428</v>
      </c>
      <c r="D374" s="172"/>
      <c r="E374" s="46" t="s">
        <v>747</v>
      </c>
      <c r="F374" s="191"/>
      <c r="G374" s="48"/>
      <c r="H374" s="44"/>
      <c r="I374" s="105"/>
      <c r="J374" s="196" t="s">
        <v>938</v>
      </c>
    </row>
    <row r="375" spans="1:10" s="35" customFormat="1" ht="29.5" thickBot="1">
      <c r="A375" s="59"/>
      <c r="B375" s="135">
        <v>12</v>
      </c>
      <c r="C375" s="157" t="s">
        <v>620</v>
      </c>
      <c r="D375" s="177"/>
      <c r="E375" s="45"/>
      <c r="F375" s="190"/>
      <c r="G375" s="43"/>
      <c r="H375" s="43"/>
      <c r="I375" s="42"/>
      <c r="J375" s="155"/>
    </row>
    <row r="376" spans="1:10" s="35" customFormat="1" ht="102" thickBot="1">
      <c r="A376" s="59" t="str">
        <f>IF(VLOOKUP(B376,'Step 2-App.A_Certification Test'!$A:$D,4,FALSE)="Y","Y","N")</f>
        <v>N</v>
      </c>
      <c r="B376" s="136">
        <v>12.1</v>
      </c>
      <c r="C376" s="121" t="s">
        <v>934</v>
      </c>
      <c r="D376" s="172" t="s">
        <v>716</v>
      </c>
      <c r="E376" s="46" t="s">
        <v>748</v>
      </c>
      <c r="F376" s="191"/>
      <c r="G376" s="48"/>
      <c r="H376" s="44"/>
      <c r="I376" s="105"/>
      <c r="J376" s="121"/>
    </row>
    <row r="377" spans="1:10" s="35" customFormat="1" ht="102" thickBot="1">
      <c r="A377" s="59" t="str">
        <f>IF(VLOOKUP(B377,'Step 2-App.A_Certification Test'!$A:$D,4,FALSE)="Y","Y","N")</f>
        <v>N</v>
      </c>
      <c r="B377" s="136">
        <v>12.2</v>
      </c>
      <c r="C377" s="59" t="s">
        <v>673</v>
      </c>
      <c r="D377" s="172" t="s">
        <v>815</v>
      </c>
      <c r="E377" s="46" t="s">
        <v>750</v>
      </c>
      <c r="F377" s="191"/>
      <c r="G377" s="48"/>
      <c r="H377" s="44"/>
      <c r="I377" s="105"/>
      <c r="J377" s="121" t="s">
        <v>749</v>
      </c>
    </row>
    <row r="378" spans="1:10" s="35" customFormat="1" ht="102" thickBot="1">
      <c r="A378" s="59" t="str">
        <f>IF(VLOOKUP(B378,'Step 2-App.A_Certification Test'!$A:$D,4,FALSE)="Y","Y","N")</f>
        <v>N</v>
      </c>
      <c r="B378" s="136">
        <v>12.3</v>
      </c>
      <c r="C378" s="59" t="s">
        <v>674</v>
      </c>
      <c r="D378" s="172" t="s">
        <v>717</v>
      </c>
      <c r="E378" s="46"/>
      <c r="F378" s="191"/>
      <c r="G378" s="44"/>
      <c r="H378" s="44"/>
      <c r="I378" s="105"/>
      <c r="J378" s="121"/>
    </row>
    <row r="379" spans="1:10" s="35" customFormat="1" ht="87.5" thickBot="1">
      <c r="A379" s="59" t="str">
        <f>IF(VLOOKUP(B379,'Step 2-App.A_Certification Test'!$A:$D,4,FALSE)="Y","Y","N")</f>
        <v>N</v>
      </c>
      <c r="B379" s="127">
        <v>12.4</v>
      </c>
      <c r="C379" s="59" t="s">
        <v>1268</v>
      </c>
      <c r="D379" s="172" t="s">
        <v>1127</v>
      </c>
      <c r="E379" s="46" t="s">
        <v>851</v>
      </c>
      <c r="F379" s="191"/>
      <c r="G379" s="49"/>
      <c r="H379" s="44"/>
      <c r="I379" s="105"/>
      <c r="J379" s="121" t="s">
        <v>850</v>
      </c>
    </row>
    <row r="380" spans="1:10" s="35" customFormat="1" ht="29.5" thickBot="1">
      <c r="A380" s="59" t="str">
        <f>IF(VLOOKUP(B380,'Step 2-App.A_Certification Test'!$A:$D,4,FALSE)="Y","Y","N")</f>
        <v>N</v>
      </c>
      <c r="B380" s="136">
        <v>12.5</v>
      </c>
      <c r="C380" s="59" t="s">
        <v>801</v>
      </c>
      <c r="D380" s="172" t="s">
        <v>1127</v>
      </c>
      <c r="E380" s="46" t="s">
        <v>751</v>
      </c>
      <c r="F380" s="191"/>
      <c r="G380" s="49"/>
      <c r="H380" s="44"/>
      <c r="I380" s="105"/>
      <c r="J380" s="121"/>
    </row>
    <row r="381" spans="1:10" s="35" customFormat="1" ht="44" thickBot="1">
      <c r="A381" s="59" t="str">
        <f>IF(VLOOKUP(B381,'Step 2-App.A_Certification Test'!$A:$D,4,FALSE)="Y","Y","N")</f>
        <v>N</v>
      </c>
      <c r="B381" s="136">
        <v>12.6</v>
      </c>
      <c r="C381" s="59" t="s">
        <v>802</v>
      </c>
      <c r="D381" s="172" t="s">
        <v>1127</v>
      </c>
      <c r="E381" s="46" t="s">
        <v>669</v>
      </c>
      <c r="F381" s="191"/>
      <c r="G381" s="49"/>
      <c r="H381" s="44"/>
      <c r="I381" s="105"/>
      <c r="J381" s="121"/>
    </row>
    <row r="382" spans="1:10" s="35" customFormat="1" ht="116.5" thickBot="1">
      <c r="A382" s="59" t="str">
        <f>IF(VLOOKUP(B382,'Step 2-App.A_Certification Test'!$A:$D,4,FALSE)="Y","Y","N")</f>
        <v>N</v>
      </c>
      <c r="B382" s="127">
        <v>12.7</v>
      </c>
      <c r="C382" s="59" t="s">
        <v>1269</v>
      </c>
      <c r="D382" s="172" t="s">
        <v>1127</v>
      </c>
      <c r="E382" s="46" t="s">
        <v>1270</v>
      </c>
      <c r="F382" s="191"/>
      <c r="G382" s="49"/>
      <c r="H382" s="44"/>
      <c r="I382" s="105"/>
      <c r="J382" s="121"/>
    </row>
    <row r="383" spans="1:10" s="35" customFormat="1" ht="87.5" thickBot="1">
      <c r="A383" s="59" t="str">
        <f>IF(VLOOKUP(B383,'Step 2-App.A_Certification Test'!$A:$D,4,FALSE)="Y","Y","N")</f>
        <v>N</v>
      </c>
      <c r="B383" s="127">
        <v>12.8</v>
      </c>
      <c r="C383" s="59" t="s">
        <v>1271</v>
      </c>
      <c r="D383" s="172" t="s">
        <v>1128</v>
      </c>
      <c r="E383" s="46"/>
      <c r="F383" s="191" t="s">
        <v>803</v>
      </c>
      <c r="G383" s="49"/>
      <c r="H383" s="44"/>
      <c r="I383" s="105"/>
      <c r="J383" s="121"/>
    </row>
    <row r="384" spans="1:10" s="35" customFormat="1" ht="15" thickBot="1">
      <c r="A384" s="59"/>
      <c r="B384" s="135">
        <v>13</v>
      </c>
      <c r="C384" s="157" t="s">
        <v>621</v>
      </c>
      <c r="D384" s="177"/>
      <c r="E384" s="45"/>
      <c r="F384" s="190"/>
      <c r="G384" s="43"/>
      <c r="H384" s="43"/>
      <c r="I384" s="42"/>
      <c r="J384" s="249" t="s">
        <v>804</v>
      </c>
    </row>
    <row r="385" spans="1:10" s="35" customFormat="1" ht="29.5" thickBot="1">
      <c r="A385" s="59" t="str">
        <f>IF(VLOOKUP(B385,'Step 2-App.A_Certification Test'!$A:$D,4,FALSE)="Y","Y","N")</f>
        <v>N</v>
      </c>
      <c r="B385" s="136">
        <v>13.1</v>
      </c>
      <c r="C385" s="59" t="s">
        <v>675</v>
      </c>
      <c r="D385" s="172"/>
      <c r="E385" s="46" t="s">
        <v>676</v>
      </c>
      <c r="F385" s="191"/>
      <c r="G385" s="44"/>
      <c r="H385" s="44"/>
      <c r="I385" s="105"/>
      <c r="J385" s="250"/>
    </row>
    <row r="386" spans="1:10" s="35" customFormat="1" ht="29.5" thickBot="1">
      <c r="A386" s="59" t="str">
        <f>IF(VLOOKUP(B386,'Step 2-App.A_Certification Test'!$A:$D,4,FALSE)="Y","Y","N")</f>
        <v>N</v>
      </c>
      <c r="B386" s="136">
        <v>13.2</v>
      </c>
      <c r="C386" s="59" t="s">
        <v>622</v>
      </c>
      <c r="D386" s="172"/>
      <c r="E386" s="46" t="s">
        <v>834</v>
      </c>
      <c r="F386" s="191"/>
      <c r="G386" s="49"/>
      <c r="H386" s="44"/>
      <c r="I386" s="105"/>
      <c r="J386" s="250"/>
    </row>
    <row r="387" spans="1:10" s="35" customFormat="1" ht="145.5" thickBot="1">
      <c r="A387" s="59" t="str">
        <f>IF(VLOOKUP(B387,'Step 2-App.A_Certification Test'!$A:$D,4,FALSE)="Y","Y","N")</f>
        <v>N</v>
      </c>
      <c r="B387" s="136">
        <v>13.3</v>
      </c>
      <c r="C387" s="59" t="s">
        <v>677</v>
      </c>
      <c r="D387" s="172"/>
      <c r="E387" s="46" t="s">
        <v>835</v>
      </c>
      <c r="F387" s="191"/>
      <c r="G387" s="48"/>
      <c r="H387" s="44"/>
      <c r="I387" s="105"/>
      <c r="J387" s="250"/>
    </row>
    <row r="388" spans="1:10" s="35" customFormat="1" ht="58.5" thickBot="1">
      <c r="A388" s="59" t="str">
        <f>IF(VLOOKUP(B388,'Step 2-App.A_Certification Test'!$A:$D,4,FALSE)="Y","Y","N")</f>
        <v>N</v>
      </c>
      <c r="B388" s="136">
        <v>13.4</v>
      </c>
      <c r="C388" s="59" t="s">
        <v>678</v>
      </c>
      <c r="D388" s="172" t="s">
        <v>1129</v>
      </c>
      <c r="E388" s="46" t="s">
        <v>1178</v>
      </c>
      <c r="F388" s="11"/>
      <c r="G388" s="48"/>
      <c r="H388" s="44"/>
      <c r="I388" s="105"/>
      <c r="J388" s="251"/>
    </row>
    <row r="389" spans="1:10" s="35" customFormat="1" ht="15" thickBot="1">
      <c r="A389" s="59"/>
      <c r="B389" s="135">
        <v>14</v>
      </c>
      <c r="C389" s="157" t="s">
        <v>397</v>
      </c>
      <c r="D389" s="177"/>
      <c r="E389" s="45"/>
      <c r="F389" s="190"/>
      <c r="G389" s="43"/>
      <c r="H389" s="43"/>
      <c r="I389" s="42"/>
      <c r="J389" s="155"/>
    </row>
    <row r="390" spans="1:10" s="35" customFormat="1" ht="232.5" thickBot="1">
      <c r="A390" s="59" t="str">
        <f>IF(VLOOKUP(B390,'Step 2-App.A_Certification Test'!$A:$D,4,FALSE)="Y","Y","N")</f>
        <v>N</v>
      </c>
      <c r="B390" s="136">
        <v>14.1</v>
      </c>
      <c r="C390" s="123" t="s">
        <v>805</v>
      </c>
      <c r="D390" s="172" t="s">
        <v>1130</v>
      </c>
      <c r="E390" s="46" t="s">
        <v>1312</v>
      </c>
      <c r="F390" s="191"/>
      <c r="G390" s="48"/>
      <c r="H390" s="44"/>
      <c r="I390" s="105"/>
      <c r="J390" s="121"/>
    </row>
    <row r="391" spans="1:10" s="35" customFormat="1" ht="207" customHeight="1" thickBot="1">
      <c r="A391" s="59" t="str">
        <f>IF(VLOOKUP(B391,'Step 2-App.A_Certification Test'!$A:$D,4,FALSE)="Y","Y","N")</f>
        <v>N</v>
      </c>
      <c r="B391" s="127">
        <v>14.2</v>
      </c>
      <c r="C391" s="59" t="s">
        <v>1291</v>
      </c>
      <c r="D391" s="172" t="s">
        <v>1130</v>
      </c>
      <c r="E391" s="46" t="s">
        <v>1272</v>
      </c>
      <c r="F391" s="191"/>
      <c r="G391" s="48"/>
      <c r="H391" s="44"/>
      <c r="I391" s="105"/>
      <c r="J391" s="121"/>
    </row>
    <row r="392" spans="1:10" s="35" customFormat="1" ht="58.5" thickBot="1">
      <c r="A392" s="59" t="str">
        <f>IF(VLOOKUP(B392,'Step 2-App.A_Certification Test'!$A:$D,4,FALSE)="Y","Y","N")</f>
        <v>N</v>
      </c>
      <c r="B392" s="136">
        <v>14.3</v>
      </c>
      <c r="C392" s="59" t="s">
        <v>806</v>
      </c>
      <c r="D392" s="172" t="s">
        <v>1130</v>
      </c>
      <c r="E392" s="46" t="s">
        <v>679</v>
      </c>
      <c r="F392" s="191"/>
      <c r="G392" s="48"/>
      <c r="H392" s="44"/>
      <c r="I392" s="105"/>
      <c r="J392" s="121"/>
    </row>
    <row r="393" spans="1:10" s="35" customFormat="1" ht="58.5" thickBot="1">
      <c r="A393" s="59" t="str">
        <f>IF(VLOOKUP(B393,'Step 2-App.A_Certification Test'!$A:$D,4,FALSE)="Y","Y","N")</f>
        <v>N</v>
      </c>
      <c r="B393" s="136">
        <v>14.4</v>
      </c>
      <c r="C393" s="59" t="s">
        <v>769</v>
      </c>
      <c r="D393" s="172" t="s">
        <v>1130</v>
      </c>
      <c r="E393" s="46" t="s">
        <v>819</v>
      </c>
      <c r="F393" s="191"/>
      <c r="G393" s="49"/>
      <c r="H393" s="44"/>
      <c r="I393" s="105"/>
      <c r="J393" s="121"/>
    </row>
    <row r="394" spans="1:10" s="35" customFormat="1" ht="29.5" thickBot="1">
      <c r="A394" s="59" t="str">
        <f>IF(VLOOKUP(B394,'Step 2-App.A_Certification Test'!$A:$D,4,FALSE)="Y","Y","N")</f>
        <v>N</v>
      </c>
      <c r="B394" s="136">
        <v>14.5</v>
      </c>
      <c r="C394" s="59" t="s">
        <v>623</v>
      </c>
      <c r="D394" s="172" t="s">
        <v>1130</v>
      </c>
      <c r="E394" s="46" t="s">
        <v>680</v>
      </c>
      <c r="F394" s="191"/>
      <c r="G394" s="48"/>
      <c r="H394" s="44"/>
      <c r="I394" s="105"/>
      <c r="J394" s="121"/>
    </row>
    <row r="395" spans="1:10" s="35" customFormat="1" ht="15" thickBot="1">
      <c r="A395" s="59"/>
      <c r="B395" s="135">
        <v>15</v>
      </c>
      <c r="C395" s="157" t="s">
        <v>1273</v>
      </c>
      <c r="D395" s="177"/>
      <c r="E395" s="45"/>
      <c r="F395" s="190"/>
      <c r="G395" s="43"/>
      <c r="H395" s="43"/>
      <c r="I395" s="42"/>
      <c r="J395" s="155"/>
    </row>
    <row r="396" spans="1:10" s="35" customFormat="1" ht="392" thickBot="1">
      <c r="A396" s="59" t="str">
        <f>IF(VLOOKUP(B396,'Step 2-App.A_Certification Test'!$A:$D,4,FALSE)="Y","Y","N")</f>
        <v>N</v>
      </c>
      <c r="B396" s="127">
        <v>15.1</v>
      </c>
      <c r="C396" s="59" t="s">
        <v>1296</v>
      </c>
      <c r="D396" s="172" t="s">
        <v>1274</v>
      </c>
      <c r="E396" s="46" t="s">
        <v>1301</v>
      </c>
      <c r="F396" s="191"/>
      <c r="G396" s="48"/>
      <c r="H396" s="44"/>
      <c r="I396" s="105"/>
      <c r="J396" s="121"/>
    </row>
    <row r="397" spans="1:10" s="35" customFormat="1" ht="137" customHeight="1" thickBot="1">
      <c r="A397" s="59" t="str">
        <f>IF(VLOOKUP(B397,'Step 2-App.A_Certification Test'!$A:$D,4,FALSE)="Y","Y","N")</f>
        <v>N</v>
      </c>
      <c r="B397" s="127">
        <v>15.2</v>
      </c>
      <c r="C397" s="59" t="s">
        <v>1297</v>
      </c>
      <c r="D397" s="172" t="s">
        <v>1274</v>
      </c>
      <c r="E397" s="46" t="s">
        <v>1298</v>
      </c>
      <c r="F397" s="191"/>
      <c r="G397" s="48"/>
      <c r="H397" s="44"/>
      <c r="I397" s="105"/>
      <c r="J397" s="121"/>
    </row>
    <row r="398" spans="1:10" s="35" customFormat="1" ht="296.25" customHeight="1" thickBot="1">
      <c r="A398" s="59" t="str">
        <f>IF(VLOOKUP(B398,'Step 2-App.A_Certification Test'!$A:$D,4,FALSE)="Y","Y","N")</f>
        <v>N</v>
      </c>
      <c r="B398" s="127">
        <v>15.3</v>
      </c>
      <c r="C398" s="59" t="s">
        <v>1295</v>
      </c>
      <c r="D398" s="172" t="s">
        <v>1274</v>
      </c>
      <c r="E398" s="46" t="s">
        <v>1294</v>
      </c>
      <c r="F398" s="191"/>
      <c r="G398" s="48"/>
      <c r="H398" s="44"/>
      <c r="I398" s="105"/>
      <c r="J398" s="121"/>
    </row>
    <row r="399" spans="1:10" s="35" customFormat="1" ht="220.5" customHeight="1" thickBot="1">
      <c r="A399" s="59" t="str">
        <f>IF(VLOOKUP(15.4,'Step 2-App.A_Certification Test'!$A:$D,4,FALSE)="Y","Y","N")</f>
        <v>N</v>
      </c>
      <c r="B399" s="127" t="s">
        <v>1280</v>
      </c>
      <c r="C399" s="59" t="s">
        <v>1299</v>
      </c>
      <c r="D399" s="172" t="s">
        <v>1274</v>
      </c>
      <c r="E399" s="46" t="s">
        <v>1300</v>
      </c>
      <c r="F399" s="191"/>
      <c r="G399" s="49"/>
      <c r="H399" s="44"/>
      <c r="I399" s="105"/>
      <c r="J399" s="121"/>
    </row>
    <row r="400" spans="1:10" s="35" customFormat="1" ht="125" customHeight="1" thickBot="1">
      <c r="A400" s="59" t="str">
        <f>IF(VLOOKUP(15.4,'Step 2-App.A_Certification Test'!$A:$D,4,FALSE)="Y","Y","N")</f>
        <v>N</v>
      </c>
      <c r="B400" s="127" t="s">
        <v>1283</v>
      </c>
      <c r="C400" s="59" t="s">
        <v>1310</v>
      </c>
      <c r="D400" s="172" t="s">
        <v>1274</v>
      </c>
      <c r="E400" s="46" t="s">
        <v>1302</v>
      </c>
      <c r="F400" s="191"/>
      <c r="G400" s="49"/>
      <c r="H400" s="44"/>
      <c r="I400" s="105"/>
      <c r="J400" s="121"/>
    </row>
    <row r="401" spans="1:10" s="35" customFormat="1" ht="244" customHeight="1" thickBot="1">
      <c r="A401" s="59" t="str">
        <f>IF(VLOOKUP(15.5,'Step 2-App.A_Certification Test'!$A:$D,4,FALSE)="Y","Y","N")</f>
        <v>N</v>
      </c>
      <c r="B401" s="127" t="s">
        <v>1288</v>
      </c>
      <c r="C401" s="59" t="s">
        <v>1303</v>
      </c>
      <c r="D401" s="172" t="s">
        <v>1274</v>
      </c>
      <c r="E401" s="46" t="s">
        <v>1304</v>
      </c>
      <c r="F401" s="191"/>
      <c r="G401" s="48"/>
      <c r="H401" s="44"/>
      <c r="I401" s="105"/>
      <c r="J401" s="121"/>
    </row>
    <row r="402" spans="1:10" s="35" customFormat="1" ht="192" customHeight="1" thickBot="1">
      <c r="A402" s="59" t="str">
        <f>IF(VLOOKUP(15.5,'Step 2-App.A_Certification Test'!$A:$D,4,FALSE)="Y","Y","N")</f>
        <v>N</v>
      </c>
      <c r="B402" s="127" t="s">
        <v>1284</v>
      </c>
      <c r="C402" s="59" t="s">
        <v>1305</v>
      </c>
      <c r="D402" s="172" t="s">
        <v>1274</v>
      </c>
      <c r="E402" s="46" t="s">
        <v>1306</v>
      </c>
      <c r="F402" s="191"/>
      <c r="G402" s="48"/>
      <c r="H402" s="44"/>
      <c r="I402" s="105"/>
      <c r="J402" s="121"/>
    </row>
    <row r="403" spans="1:10" s="35" customFormat="1" ht="233.5" customHeight="1" thickBot="1">
      <c r="A403" s="59" t="str">
        <f>IF(VLOOKUP(15.6,'Step 2-App.A_Certification Test'!$A:$D,4,FALSE)="Y","Y","N")</f>
        <v>N</v>
      </c>
      <c r="B403" s="127" t="s">
        <v>1289</v>
      </c>
      <c r="C403" s="59" t="s">
        <v>1307</v>
      </c>
      <c r="D403" s="172" t="s">
        <v>1274</v>
      </c>
      <c r="E403" s="46" t="s">
        <v>1308</v>
      </c>
      <c r="F403" s="191"/>
      <c r="G403" s="48"/>
      <c r="H403" s="44"/>
      <c r="I403" s="105"/>
      <c r="J403" s="121"/>
    </row>
    <row r="404" spans="1:10" ht="136.5" customHeight="1" thickBot="1">
      <c r="A404" s="59" t="str">
        <f>IF(VLOOKUP(15.6,'Step 2-App.A_Certification Test'!$A:$D,4,FALSE)="Y","Y","N")</f>
        <v>N</v>
      </c>
      <c r="B404" s="127" t="s">
        <v>1285</v>
      </c>
      <c r="C404" s="59" t="s">
        <v>1309</v>
      </c>
      <c r="D404" s="172" t="s">
        <v>1274</v>
      </c>
      <c r="E404" s="46" t="s">
        <v>1311</v>
      </c>
      <c r="F404" s="191"/>
      <c r="G404" s="48"/>
      <c r="H404" s="44"/>
      <c r="I404" s="105"/>
      <c r="J404" s="121"/>
    </row>
    <row r="405" spans="1:10">
      <c r="D405" s="4"/>
      <c r="E405" s="2"/>
    </row>
    <row r="406" spans="1:10">
      <c r="D406" s="4"/>
      <c r="E406" s="2"/>
    </row>
    <row r="407" spans="1:10">
      <c r="D407" s="4"/>
      <c r="E407" s="2"/>
    </row>
    <row r="408" spans="1:10">
      <c r="D408" s="4"/>
      <c r="E408" s="2"/>
    </row>
    <row r="409" spans="1:10">
      <c r="D409" s="4"/>
      <c r="E409" s="2"/>
    </row>
    <row r="410" spans="1:10">
      <c r="D410" s="4"/>
      <c r="E410" s="2"/>
    </row>
    <row r="411" spans="1:10">
      <c r="D411" s="4"/>
      <c r="E411" s="2"/>
    </row>
    <row r="412" spans="1:10">
      <c r="D412" s="4"/>
      <c r="E412" s="2"/>
    </row>
  </sheetData>
  <sheetProtection algorithmName="SHA-512" hashValue="Am/m+jFpQkio3FX9+4Ih5wCO7pBu0F9oIEggoBimEbZSHUJs1OPj2MLyhWzKLYlgvmrNp7lMjaWX9r2DpKg8Bg==" saltValue="EnhLe9Bi0EM3ZDc1iHwDhQ==" spinCount="100000" sheet="1" formatCells="0" formatColumns="0" formatRows="0" insertColumns="0" insertRows="0" insertHyperlinks="0" deleteColumns="0" deleteRows="0" sort="0" autoFilter="0" pivotTables="0"/>
  <autoFilter ref="A14:J403" xr:uid="{00000000-0009-0000-0000-000004000000}"/>
  <mergeCells count="86">
    <mergeCell ref="G3:I3"/>
    <mergeCell ref="I245:I253"/>
    <mergeCell ref="J245:J253"/>
    <mergeCell ref="I254:I262"/>
    <mergeCell ref="J254:J262"/>
    <mergeCell ref="I223:I229"/>
    <mergeCell ref="I230:I234"/>
    <mergeCell ref="I235:I238"/>
    <mergeCell ref="I239:I241"/>
    <mergeCell ref="J223:J229"/>
    <mergeCell ref="J230:J234"/>
    <mergeCell ref="J235:J238"/>
    <mergeCell ref="J239:J241"/>
    <mergeCell ref="J139:J147"/>
    <mergeCell ref="J187:J188"/>
    <mergeCell ref="J263:J270"/>
    <mergeCell ref="I263:I270"/>
    <mergeCell ref="J384:J388"/>
    <mergeCell ref="J271:J278"/>
    <mergeCell ref="I287:I296"/>
    <mergeCell ref="J287:J296"/>
    <mergeCell ref="I271:I278"/>
    <mergeCell ref="E254:E262"/>
    <mergeCell ref="B187:B188"/>
    <mergeCell ref="I187:I188"/>
    <mergeCell ref="J92:J107"/>
    <mergeCell ref="E92:E107"/>
    <mergeCell ref="B235:B238"/>
    <mergeCell ref="E235:E238"/>
    <mergeCell ref="E166:E171"/>
    <mergeCell ref="B166:B171"/>
    <mergeCell ref="I166:I171"/>
    <mergeCell ref="E139:E147"/>
    <mergeCell ref="I139:I147"/>
    <mergeCell ref="F166:F171"/>
    <mergeCell ref="B181:B185"/>
    <mergeCell ref="E181:E185"/>
    <mergeCell ref="I181:I185"/>
    <mergeCell ref="D245:D253"/>
    <mergeCell ref="E230:E234"/>
    <mergeCell ref="B245:B253"/>
    <mergeCell ref="E245:E253"/>
    <mergeCell ref="B239:B241"/>
    <mergeCell ref="B139:B147"/>
    <mergeCell ref="J166:J171"/>
    <mergeCell ref="J181:J185"/>
    <mergeCell ref="D287:D296"/>
    <mergeCell ref="E224:E229"/>
    <mergeCell ref="B223:B229"/>
    <mergeCell ref="D271:D278"/>
    <mergeCell ref="D263:D270"/>
    <mergeCell ref="B263:B270"/>
    <mergeCell ref="B271:B278"/>
    <mergeCell ref="E263:E270"/>
    <mergeCell ref="E271:E278"/>
    <mergeCell ref="B287:B296"/>
    <mergeCell ref="E287:E296"/>
    <mergeCell ref="B254:B262"/>
    <mergeCell ref="D254:D262"/>
    <mergeCell ref="G1:H1"/>
    <mergeCell ref="G2:H2"/>
    <mergeCell ref="A92:A93"/>
    <mergeCell ref="B92:B93"/>
    <mergeCell ref="A239:A241"/>
    <mergeCell ref="A187:A188"/>
    <mergeCell ref="A223:A229"/>
    <mergeCell ref="A230:A234"/>
    <mergeCell ref="A235:A238"/>
    <mergeCell ref="A139:A147"/>
    <mergeCell ref="A166:A171"/>
    <mergeCell ref="A181:A185"/>
    <mergeCell ref="A151:A155"/>
    <mergeCell ref="B151:B155"/>
    <mergeCell ref="B230:B234"/>
    <mergeCell ref="E187:E188"/>
    <mergeCell ref="A245:A253"/>
    <mergeCell ref="A254:A262"/>
    <mergeCell ref="A287:A296"/>
    <mergeCell ref="A271:A278"/>
    <mergeCell ref="A263:A270"/>
    <mergeCell ref="A279:A286"/>
    <mergeCell ref="B279:B286"/>
    <mergeCell ref="D279:D286"/>
    <mergeCell ref="E279:E286"/>
    <mergeCell ref="I279:I286"/>
    <mergeCell ref="J279:J286"/>
  </mergeCells>
  <phoneticPr fontId="2" type="noConversion"/>
  <dataValidations count="7">
    <dataValidation type="list" allowBlank="1" showInputMessage="1" showErrorMessage="1" sqref="E112:F112 E219:F220 E114:F120" xr:uid="{00000000-0002-0000-0400-000000000000}">
      <formula1>"Yes, No"</formula1>
    </dataValidation>
    <dataValidation type="list" allowBlank="1" showInputMessage="1" showErrorMessage="1" sqref="E197:F197" xr:uid="{00000000-0002-0000-0400-000001000000}">
      <formula1>"Pass, Fail"</formula1>
    </dataValidation>
    <dataValidation type="list" allowBlank="1" showInputMessage="1" showErrorMessage="1" sqref="E203:G203" xr:uid="{00000000-0002-0000-0400-000002000000}">
      <formula1>"Reject, Accept"</formula1>
    </dataValidation>
    <dataValidation type="list" allowBlank="1" showInputMessage="1" showErrorMessage="1" sqref="E208:F208" xr:uid="{00000000-0002-0000-0400-000003000000}">
      <formula1>"Order Accept, Order Reject"</formula1>
    </dataValidation>
    <dataValidation type="list" allowBlank="1" showInputMessage="1" showErrorMessage="1" sqref="E213:F213" xr:uid="{00000000-0002-0000-0400-000004000000}">
      <formula1>"CNY, USD"</formula1>
    </dataValidation>
    <dataValidation type="list" allowBlank="1" showInputMessage="1" showErrorMessage="1" sqref="E239:F239 E306:F306 E308:F308" xr:uid="{00000000-0002-0000-0400-000005000000}">
      <formula1>"Done, Have difficulty to handle the test case"</formula1>
    </dataValidation>
    <dataValidation type="list" allowBlank="1" showInputMessage="1" showErrorMessage="1" sqref="H20:H21 H30:H31 H41:H42 H47 H50:H54 H60:H64 H112:H120 H396:H404 H207:H210 H213:H214 H216:H220 H222:H242 H298:H301 H306 H92 H139:H148 H308:H309 H245:H296 H311:H314 H316:H319 H333:H334 H336:H338 H340:H343 H345:H348 H353:H361 H363:H368 H124:H136 H94:H107 H175:H177 H181:H185 H197:H205 H370 H372 H374 H376:H383 H321:H331 H390:H394 H164:H173 H150:H157 H385:H388 H159 H187:H193" xr:uid="{00000000-0002-0000-0400-000006000000}">
      <formula1>"Completed, Unfinished, N/A"</formula1>
    </dataValidation>
  </dataValidations>
  <hyperlinks>
    <hyperlink ref="D8" location="'Step 3-App.B-Test Script&amp; Ans.'!A111" display="Go Here" xr:uid="{00000000-0004-0000-0400-000000000000}"/>
    <hyperlink ref="D12" location="'Step 3-App.B-Test Script&amp; Ans.'!A196" display="Go Here" xr:uid="{00000000-0004-0000-0400-000001000000}"/>
    <hyperlink ref="D196" location="'Step 3-App.B-Test Script&amp; Ans.'!A5" display="Go back to Contents" xr:uid="{00000000-0004-0000-0400-000002000000}"/>
    <hyperlink ref="D9" location="'Step 3-App.B-Test Script&amp; Ans.'!A122" display="Go Here" xr:uid="{00000000-0004-0000-0400-000003000000}"/>
    <hyperlink ref="D122" location="'Step 3-App.B-Test Script&amp; Ans.'!A5" display="Go back to Contents" xr:uid="{00000000-0004-0000-0400-000004000000}"/>
    <hyperlink ref="D10" location="'Step 3-App.B-Test Script&amp; Ans.'!A163" display="Go Here" xr:uid="{00000000-0004-0000-0400-000005000000}"/>
    <hyperlink ref="D163" location="'Step 3-App.B-Test Script&amp; Ans.'!A5" display="Go back to Contents" xr:uid="{00000000-0004-0000-0400-000006000000}"/>
    <hyperlink ref="D11" location="'Step 3-App.B-Test Script&amp; Ans.'!A180" display="Go Here" xr:uid="{00000000-0004-0000-0400-000007000000}"/>
    <hyperlink ref="D180" location="'Step 3-App.B-Test Script&amp; Ans.'!A5" display="Go back to Contents" xr:uid="{00000000-0004-0000-0400-000008000000}"/>
    <hyperlink ref="D7" location="'Step 3-App.B-Test Script&amp; Ans.'!A15" display="Go Here" xr:uid="{00000000-0004-0000-0400-000009000000}"/>
    <hyperlink ref="D15" location="'Step 3-App.B-Test Script&amp; Ans.'!A5" display="Go back to Contents" xr:uid="{00000000-0004-0000-0400-00000A000000}"/>
    <hyperlink ref="D111" location="'Step 3-App.B-Test Script&amp; Ans.'!A5" display="Go back to Contents" xr:uid="{00000000-0004-0000-0400-00000B000000}"/>
    <hyperlink ref="A83" location="'Step 3-App.B-Test Script&amp; Ans.'!A122" display="'Step 3-App.B-Test Script&amp; Ans.'!A122" xr:uid="{00000000-0004-0000-0400-00000C000000}"/>
  </hyperlinks>
  <pageMargins left="0.7" right="0.7" top="0.75" bottom="0.75" header="0.3" footer="0.3"/>
  <pageSetup paperSize="9" scale="32"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110"/>
  <sheetViews>
    <sheetView showGridLines="0" view="pageBreakPreview" zoomScale="98" zoomScaleNormal="100" zoomScaleSheetLayoutView="98" workbookViewId="0">
      <pane xSplit="2" ySplit="5" topLeftCell="C88" activePane="bottomRight" state="frozen"/>
      <selection pane="topRight" activeCell="B1" sqref="B1"/>
      <selection pane="bottomLeft" activeCell="A5" sqref="A5"/>
      <selection pane="bottomRight" activeCell="A88" sqref="A88"/>
    </sheetView>
  </sheetViews>
  <sheetFormatPr defaultColWidth="8.7265625" defaultRowHeight="14.5"/>
  <cols>
    <col min="1" max="1" width="15.36328125" customWidth="1"/>
    <col min="2" max="2" width="10.08984375" customWidth="1"/>
    <col min="3" max="3" width="14" customWidth="1"/>
    <col min="4" max="4" width="17" customWidth="1"/>
    <col min="5" max="5" width="119.36328125" style="68" customWidth="1"/>
    <col min="6" max="16384" width="8.7265625" style="68"/>
  </cols>
  <sheetData>
    <row r="1" spans="1:5" ht="23.15" customHeight="1">
      <c r="A1" s="10" t="s">
        <v>957</v>
      </c>
    </row>
    <row r="2" spans="1:5" ht="17">
      <c r="A2" s="10" t="s">
        <v>335</v>
      </c>
    </row>
    <row r="3" spans="1:5">
      <c r="A3" s="5" t="s">
        <v>347</v>
      </c>
      <c r="B3" s="74"/>
      <c r="C3" s="74"/>
      <c r="D3" s="74"/>
      <c r="E3" s="69"/>
    </row>
    <row r="4" spans="1:5">
      <c r="A4" t="s">
        <v>878</v>
      </c>
    </row>
    <row r="5" spans="1:5" ht="29.5" thickBot="1">
      <c r="A5" s="65" t="s">
        <v>881</v>
      </c>
      <c r="B5" s="65" t="s">
        <v>880</v>
      </c>
      <c r="C5" s="65" t="s">
        <v>871</v>
      </c>
      <c r="D5" s="65" t="s">
        <v>876</v>
      </c>
      <c r="E5" s="70" t="s">
        <v>877</v>
      </c>
    </row>
    <row r="6" spans="1:5" s="72" customFormat="1" ht="259" customHeight="1" thickBot="1">
      <c r="A6" s="67" t="s">
        <v>883</v>
      </c>
      <c r="B6" s="67" t="s">
        <v>884</v>
      </c>
      <c r="C6" s="67">
        <v>2.2999999999999998</v>
      </c>
      <c r="D6" s="59" t="str">
        <f>IF(VLOOKUP(C6,'Step 2-App.A_Certification Test'!$A:$D,4,FALSE)="Y","Y","N")</f>
        <v>N</v>
      </c>
      <c r="E6" s="71" t="s">
        <v>343</v>
      </c>
    </row>
    <row r="7" spans="1:5" s="72" customFormat="1" ht="259" customHeight="1" thickBot="1">
      <c r="A7" s="67" t="s">
        <v>883</v>
      </c>
      <c r="B7" s="67" t="s">
        <v>884</v>
      </c>
      <c r="C7" s="67">
        <v>2.4</v>
      </c>
      <c r="D7" s="59" t="str">
        <f>IF(VLOOKUP(C7,'Step 2-App.A_Certification Test'!$A:$D,4,FALSE)="Y","Y","N")</f>
        <v>N</v>
      </c>
      <c r="E7" s="71" t="s">
        <v>343</v>
      </c>
    </row>
    <row r="8" spans="1:5" s="72" customFormat="1" ht="259" customHeight="1" thickBot="1">
      <c r="A8" s="67" t="s">
        <v>883</v>
      </c>
      <c r="B8" s="67" t="s">
        <v>884</v>
      </c>
      <c r="C8" s="67" t="s">
        <v>263</v>
      </c>
      <c r="D8" s="59" t="str">
        <f>IF(VLOOKUP(C8,'Step 2-App.A_Certification Test'!$A:$D,4,FALSE)="Y","Y","N")</f>
        <v>N</v>
      </c>
      <c r="E8" s="71"/>
    </row>
    <row r="9" spans="1:5" s="72" customFormat="1" ht="259" customHeight="1" thickBot="1">
      <c r="A9" s="67" t="s">
        <v>883</v>
      </c>
      <c r="B9" s="67" t="s">
        <v>884</v>
      </c>
      <c r="C9" s="67" t="s">
        <v>27</v>
      </c>
      <c r="D9" s="59" t="str">
        <f>IF(VLOOKUP(C9,'Step 2-App.A_Certification Test'!$A:$D,4,FALSE)="Y","Y","N")</f>
        <v>N</v>
      </c>
      <c r="E9" s="71"/>
    </row>
    <row r="10" spans="1:5" s="72" customFormat="1" ht="259" customHeight="1" thickBot="1">
      <c r="A10" s="67" t="s">
        <v>883</v>
      </c>
      <c r="B10" s="67" t="s">
        <v>884</v>
      </c>
      <c r="C10" s="67" t="s">
        <v>265</v>
      </c>
      <c r="D10" s="59" t="str">
        <f>IF(VLOOKUP(C10,'Step 2-App.A_Certification Test'!$A:$D,4,FALSE)="Y","Y","N")</f>
        <v>N</v>
      </c>
      <c r="E10" s="71"/>
    </row>
    <row r="11" spans="1:5" s="72" customFormat="1" ht="259" customHeight="1" thickBot="1">
      <c r="A11" s="67" t="s">
        <v>883</v>
      </c>
      <c r="B11" s="67" t="s">
        <v>885</v>
      </c>
      <c r="C11" s="67" t="s">
        <v>25</v>
      </c>
      <c r="D11" s="59" t="str">
        <f>IF(VLOOKUP(C11,'Step 2-App.A_Certification Test'!$A:$D,4,FALSE)="Y","Y","N")</f>
        <v>N</v>
      </c>
      <c r="E11" s="71"/>
    </row>
    <row r="12" spans="1:5" s="72" customFormat="1" ht="259" customHeight="1" thickBot="1">
      <c r="A12" s="67" t="s">
        <v>883</v>
      </c>
      <c r="B12" s="67" t="s">
        <v>885</v>
      </c>
      <c r="C12" s="67" t="s">
        <v>26</v>
      </c>
      <c r="D12" s="59" t="str">
        <f>IF(VLOOKUP(C12,'Step 2-App.A_Certification Test'!$A:$D,4,FALSE)="Y","Y","N")</f>
        <v>N</v>
      </c>
      <c r="E12" s="71"/>
    </row>
    <row r="13" spans="1:5" s="72" customFormat="1" ht="259" customHeight="1" thickBot="1">
      <c r="A13" s="67" t="s">
        <v>883</v>
      </c>
      <c r="B13" s="67" t="s">
        <v>885</v>
      </c>
      <c r="C13" s="67" t="s">
        <v>253</v>
      </c>
      <c r="D13" s="59" t="str">
        <f>IF(VLOOKUP(C13,'Step 2-App.A_Certification Test'!$A:$D,4,FALSE)="Y","Y","N")</f>
        <v>N</v>
      </c>
      <c r="E13" s="71"/>
    </row>
    <row r="14" spans="1:5" s="72" customFormat="1" ht="259" customHeight="1" thickBot="1">
      <c r="A14" s="67" t="s">
        <v>883</v>
      </c>
      <c r="B14" s="67" t="s">
        <v>885</v>
      </c>
      <c r="C14" s="67" t="s">
        <v>254</v>
      </c>
      <c r="D14" s="59" t="str">
        <f>IF(VLOOKUP(C14,'Step 2-App.A_Certification Test'!$A:$D,4,FALSE)="Y","Y","N")</f>
        <v>N</v>
      </c>
      <c r="E14" s="71"/>
    </row>
    <row r="15" spans="1:5" s="72" customFormat="1" ht="259" customHeight="1" thickBot="1">
      <c r="A15" s="67" t="s">
        <v>883</v>
      </c>
      <c r="B15" s="67" t="s">
        <v>885</v>
      </c>
      <c r="C15" s="67" t="s">
        <v>256</v>
      </c>
      <c r="D15" s="59" t="str">
        <f>IF(VLOOKUP(C15,'Step 2-App.A_Certification Test'!$A:$D,4,FALSE)="Y","Y","N")</f>
        <v>N</v>
      </c>
      <c r="E15" s="71"/>
    </row>
    <row r="16" spans="1:5" s="72" customFormat="1" ht="259" customHeight="1" thickBot="1">
      <c r="A16" s="67" t="s">
        <v>883</v>
      </c>
      <c r="B16" s="67" t="s">
        <v>885</v>
      </c>
      <c r="C16" s="67" t="s">
        <v>258</v>
      </c>
      <c r="D16" s="59" t="str">
        <f>IF(VLOOKUP(C16,'Step 2-App.A_Certification Test'!$A:$D,4,FALSE)="Y","Y","N")</f>
        <v>N</v>
      </c>
      <c r="E16" s="71" t="s">
        <v>343</v>
      </c>
    </row>
    <row r="17" spans="1:5" s="72" customFormat="1" ht="259" customHeight="1" thickBot="1">
      <c r="A17" s="67" t="s">
        <v>883</v>
      </c>
      <c r="B17" s="67" t="s">
        <v>885</v>
      </c>
      <c r="C17" s="67" t="s">
        <v>260</v>
      </c>
      <c r="D17" s="59" t="str">
        <f>IF(VLOOKUP(C17,'Step 2-App.A_Certification Test'!$A:$D,4,FALSE)="Y","Y","N")</f>
        <v>N</v>
      </c>
      <c r="E17" s="71"/>
    </row>
    <row r="18" spans="1:5" ht="259" customHeight="1" thickBot="1">
      <c r="A18" t="s">
        <v>882</v>
      </c>
      <c r="B18" s="256" t="s">
        <v>213</v>
      </c>
      <c r="C18" s="66" t="s">
        <v>69</v>
      </c>
      <c r="D18" s="59" t="str">
        <f>IF(VLOOKUP(C18,'Step 2 - App.A_Full VCM Test'!$B:$E,4,FALSE)="Y","Y","N")</f>
        <v>N</v>
      </c>
      <c r="E18" s="73"/>
    </row>
    <row r="19" spans="1:5" ht="259" customHeight="1" thickBot="1">
      <c r="A19" t="s">
        <v>882</v>
      </c>
      <c r="B19" s="256"/>
      <c r="C19" s="66" t="s">
        <v>70</v>
      </c>
      <c r="D19" s="59" t="str">
        <f>IF(VLOOKUP(C19,'Step 2 - App.A_Full VCM Test'!$B:$E,4,FALSE)="Y","Y","N")</f>
        <v>N</v>
      </c>
      <c r="E19" s="73"/>
    </row>
    <row r="20" spans="1:5" ht="259" customHeight="1" thickBot="1">
      <c r="A20" t="s">
        <v>882</v>
      </c>
      <c r="B20" s="256"/>
      <c r="C20" s="66" t="s">
        <v>71</v>
      </c>
      <c r="D20" s="59" t="str">
        <f>IF(VLOOKUP(C20,'Step 2 - App.A_Full VCM Test'!$B:$E,4,FALSE)="Y","Y","N")</f>
        <v>N</v>
      </c>
      <c r="E20" s="73"/>
    </row>
    <row r="21" spans="1:5" ht="259" customHeight="1" thickBot="1">
      <c r="A21" t="s">
        <v>882</v>
      </c>
      <c r="B21" s="256"/>
      <c r="C21" s="66" t="s">
        <v>72</v>
      </c>
      <c r="D21" s="59" t="str">
        <f>IF(VLOOKUP(C21,'Step 2 - App.A_Full VCM Test'!$B:$E,4,FALSE)="Y","Y","N")</f>
        <v>N</v>
      </c>
      <c r="E21" s="73"/>
    </row>
    <row r="22" spans="1:5" ht="259" customHeight="1" thickBot="1">
      <c r="A22" t="s">
        <v>882</v>
      </c>
      <c r="B22" s="256"/>
      <c r="C22" s="66" t="s">
        <v>73</v>
      </c>
      <c r="D22" s="59" t="str">
        <f>IF(VLOOKUP(C22,'Step 2 - App.A_Full VCM Test'!$B:$E,4,FALSE)="Y","Y","N")</f>
        <v>N</v>
      </c>
      <c r="E22" s="73"/>
    </row>
    <row r="23" spans="1:5" ht="259" customHeight="1" thickBot="1">
      <c r="A23" t="s">
        <v>882</v>
      </c>
      <c r="B23" s="256"/>
      <c r="C23" s="66" t="s">
        <v>74</v>
      </c>
      <c r="D23" s="59" t="str">
        <f>IF(VLOOKUP(C23,'Step 2 - App.A_Full VCM Test'!$B:$E,4,FALSE)="Y","Y","N")</f>
        <v>N</v>
      </c>
      <c r="E23" s="73"/>
    </row>
    <row r="24" spans="1:5" ht="259" customHeight="1" thickBot="1">
      <c r="A24" t="s">
        <v>882</v>
      </c>
      <c r="B24" s="256"/>
      <c r="C24" s="66" t="s">
        <v>75</v>
      </c>
      <c r="D24" s="59" t="str">
        <f>IF(VLOOKUP(C24,'Step 2 - App.A_Full VCM Test'!$B:$E,4,FALSE)="Y","Y","N")</f>
        <v>N</v>
      </c>
      <c r="E24" s="73"/>
    </row>
    <row r="25" spans="1:5" ht="259" customHeight="1" thickBot="1">
      <c r="A25" t="s">
        <v>882</v>
      </c>
      <c r="B25" s="256"/>
      <c r="C25" s="66" t="s">
        <v>68</v>
      </c>
      <c r="D25" s="59" t="str">
        <f>IF(VLOOKUP(C25,'Step 2 - App.A_Full VCM Test'!$B:$E,4,FALSE)="Y","Y","N")</f>
        <v>N</v>
      </c>
      <c r="E25" s="73"/>
    </row>
    <row r="26" spans="1:5" ht="259" customHeight="1" thickBot="1">
      <c r="A26" t="s">
        <v>882</v>
      </c>
      <c r="B26" s="256"/>
      <c r="C26" s="66" t="s">
        <v>76</v>
      </c>
      <c r="D26" s="59" t="str">
        <f>IF(VLOOKUP(C26,'Step 2 - App.A_Full VCM Test'!$B:$E,4,FALSE)="Y","Y","N")</f>
        <v>N</v>
      </c>
      <c r="E26" s="73"/>
    </row>
    <row r="27" spans="1:5" ht="259" customHeight="1" thickBot="1">
      <c r="A27" t="s">
        <v>882</v>
      </c>
      <c r="B27" s="256"/>
      <c r="C27" s="66" t="s">
        <v>77</v>
      </c>
      <c r="D27" s="59" t="str">
        <f>IF(VLOOKUP(C27,'Step 2 - App.A_Full VCM Test'!$B:$E,4,FALSE)="Y","Y","N")</f>
        <v>N</v>
      </c>
      <c r="E27" s="73"/>
    </row>
    <row r="28" spans="1:5" ht="259" customHeight="1" thickBot="1">
      <c r="A28" t="s">
        <v>882</v>
      </c>
      <c r="B28" s="256" t="s">
        <v>214</v>
      </c>
      <c r="C28" s="66" t="s">
        <v>67</v>
      </c>
      <c r="D28" s="59" t="str">
        <f>IF(VLOOKUP(C28,'Step 2 - App.A_Full VCM Test'!$B:$E,4,FALSE)="Y","Y","N")</f>
        <v>N</v>
      </c>
      <c r="E28" s="73"/>
    </row>
    <row r="29" spans="1:5" ht="259" customHeight="1" thickBot="1">
      <c r="A29" t="s">
        <v>882</v>
      </c>
      <c r="B29" s="256"/>
      <c r="C29" s="66" t="s">
        <v>81</v>
      </c>
      <c r="D29" s="59" t="str">
        <f>IF(VLOOKUP(C29,'Step 2 - App.A_Full VCM Test'!$B:$E,4,FALSE)="Y","Y","N")</f>
        <v>N</v>
      </c>
      <c r="E29" s="73"/>
    </row>
    <row r="30" spans="1:5" ht="259" customHeight="1" thickBot="1">
      <c r="A30" t="s">
        <v>882</v>
      </c>
      <c r="B30" s="256"/>
      <c r="C30" s="66" t="s">
        <v>82</v>
      </c>
      <c r="D30" s="59" t="str">
        <f>IF(VLOOKUP(C30,'Step 2 - App.A_Full VCM Test'!$B:$E,4,FALSE)="Y","Y","N")</f>
        <v>N</v>
      </c>
      <c r="E30" s="73"/>
    </row>
    <row r="31" spans="1:5" ht="259" customHeight="1" thickBot="1">
      <c r="A31" t="s">
        <v>882</v>
      </c>
      <c r="B31" s="256"/>
      <c r="C31" s="66" t="s">
        <v>83</v>
      </c>
      <c r="D31" s="59" t="str">
        <f>IF(VLOOKUP(C31,'Step 2 - App.A_Full VCM Test'!$B:$E,4,FALSE)="Y","Y","N")</f>
        <v>N</v>
      </c>
      <c r="E31" s="73"/>
    </row>
    <row r="32" spans="1:5" ht="259" customHeight="1" thickBot="1">
      <c r="A32" t="s">
        <v>882</v>
      </c>
      <c r="B32" s="256"/>
      <c r="C32" s="66" t="s">
        <v>84</v>
      </c>
      <c r="D32" s="59" t="str">
        <f>IF(VLOOKUP(C32,'Step 2 - App.A_Full VCM Test'!$B:$E,4,FALSE)="Y","Y","N")</f>
        <v>N</v>
      </c>
      <c r="E32" s="73"/>
    </row>
    <row r="33" spans="1:5" ht="259" customHeight="1" thickBot="1">
      <c r="A33" t="s">
        <v>882</v>
      </c>
      <c r="B33" s="256" t="s">
        <v>215</v>
      </c>
      <c r="C33" s="66" t="s">
        <v>86</v>
      </c>
      <c r="D33" s="59" t="str">
        <f>IF(VLOOKUP(C33,'Step 2 - App.A_Full VCM Test'!$B:$E,4,FALSE)="Y","Y","N")</f>
        <v>N</v>
      </c>
      <c r="E33" s="73"/>
    </row>
    <row r="34" spans="1:5" ht="259" customHeight="1" thickBot="1">
      <c r="A34" t="s">
        <v>882</v>
      </c>
      <c r="B34" s="256"/>
      <c r="C34" s="66" t="s">
        <v>88</v>
      </c>
      <c r="D34" s="59" t="str">
        <f>IF(VLOOKUP(C34,'Step 2 - App.A_Full VCM Test'!$B:$E,4,FALSE)="Y","Y","N")</f>
        <v>N</v>
      </c>
      <c r="E34" s="73"/>
    </row>
    <row r="35" spans="1:5" ht="259" customHeight="1" thickBot="1">
      <c r="A35" t="s">
        <v>882</v>
      </c>
      <c r="B35" s="256"/>
      <c r="C35" s="66" t="s">
        <v>90</v>
      </c>
      <c r="D35" s="59" t="str">
        <f>IF(VLOOKUP(C35,'Step 2 - App.A_Full VCM Test'!$B:$E,4,FALSE)="Y","Y","N")</f>
        <v>N</v>
      </c>
      <c r="E35" s="73"/>
    </row>
    <row r="36" spans="1:5" ht="259" customHeight="1" thickBot="1">
      <c r="A36" t="s">
        <v>882</v>
      </c>
      <c r="B36" s="256"/>
      <c r="C36" s="66" t="s">
        <v>93</v>
      </c>
      <c r="D36" s="59" t="str">
        <f>IF(VLOOKUP(C36,'Step 2 - App.A_Full VCM Test'!$B:$E,4,FALSE)="Y","Y","N")</f>
        <v>N</v>
      </c>
      <c r="E36" s="73"/>
    </row>
    <row r="37" spans="1:5" ht="259" customHeight="1" thickBot="1">
      <c r="A37" t="s">
        <v>882</v>
      </c>
      <c r="B37" s="256"/>
      <c r="C37" s="66" t="s">
        <v>94</v>
      </c>
      <c r="D37" s="59" t="str">
        <f>IF(VLOOKUP(C37,'Step 2 - App.A_Full VCM Test'!$B:$E,4,FALSE)="Y","Y","N")</f>
        <v>N</v>
      </c>
      <c r="E37" s="73"/>
    </row>
    <row r="38" spans="1:5" ht="259" customHeight="1" thickBot="1">
      <c r="A38" t="s">
        <v>882</v>
      </c>
      <c r="B38" s="256"/>
      <c r="C38" s="66" t="s">
        <v>95</v>
      </c>
      <c r="D38" s="59" t="str">
        <f>IF(VLOOKUP(C38,'Step 2 - App.A_Full VCM Test'!$B:$E,4,FALSE)="Y","Y","N")</f>
        <v>N</v>
      </c>
      <c r="E38" s="73"/>
    </row>
    <row r="39" spans="1:5" ht="259" customHeight="1" thickBot="1">
      <c r="A39" t="s">
        <v>882</v>
      </c>
      <c r="B39" s="256"/>
      <c r="C39" s="66" t="s">
        <v>100</v>
      </c>
      <c r="D39" s="59" t="str">
        <f>IF(VLOOKUP(C39,'Step 2 - App.A_Full VCM Test'!$B:$E,4,FALSE)="Y","Y","N")</f>
        <v>N</v>
      </c>
      <c r="E39" s="73"/>
    </row>
    <row r="40" spans="1:5" ht="259" customHeight="1" thickBot="1">
      <c r="A40" t="s">
        <v>882</v>
      </c>
      <c r="B40" s="256"/>
      <c r="C40" s="66" t="s">
        <v>101</v>
      </c>
      <c r="D40" s="59" t="str">
        <f>IF(VLOOKUP(C40,'Step 2 - App.A_Full VCM Test'!$B:$E,4,FALSE)="Y","Y","N")</f>
        <v>N</v>
      </c>
      <c r="E40" s="73"/>
    </row>
    <row r="41" spans="1:5" ht="259" customHeight="1" thickBot="1">
      <c r="A41" t="s">
        <v>882</v>
      </c>
      <c r="B41" s="256"/>
      <c r="C41" s="66" t="s">
        <v>102</v>
      </c>
      <c r="D41" s="59" t="str">
        <f>IF(VLOOKUP(C41,'Step 2 - App.A_Full VCM Test'!$B:$E,4,FALSE)="Y","Y","N")</f>
        <v>N</v>
      </c>
      <c r="E41" s="73"/>
    </row>
    <row r="42" spans="1:5" ht="259" customHeight="1" thickBot="1">
      <c r="A42" t="s">
        <v>882</v>
      </c>
      <c r="B42" s="256"/>
      <c r="C42" s="66" t="s">
        <v>103</v>
      </c>
      <c r="D42" s="59" t="str">
        <f>IF(VLOOKUP(C42,'Step 2 - App.A_Full VCM Test'!$B:$E,4,FALSE)="Y","Y","N")</f>
        <v>N</v>
      </c>
      <c r="E42" s="73"/>
    </row>
    <row r="43" spans="1:5" ht="259" customHeight="1" thickBot="1">
      <c r="A43" t="s">
        <v>882</v>
      </c>
      <c r="B43" s="256"/>
      <c r="C43" s="66" t="s">
        <v>109</v>
      </c>
      <c r="D43" s="59" t="str">
        <f>IF(VLOOKUP(C43,'Step 2 - App.A_Full VCM Test'!$B:$E,4,FALSE)="Y","Y","N")</f>
        <v>N</v>
      </c>
      <c r="E43" s="73"/>
    </row>
    <row r="44" spans="1:5" ht="259" customHeight="1" thickBot="1">
      <c r="A44" t="s">
        <v>882</v>
      </c>
      <c r="B44" s="256"/>
      <c r="C44" s="66" t="s">
        <v>110</v>
      </c>
      <c r="D44" s="59" t="str">
        <f>IF(VLOOKUP(C44,'Step 2 - App.A_Full VCM Test'!$B:$E,4,FALSE)="Y","Y","N")</f>
        <v>N</v>
      </c>
      <c r="E44" s="73"/>
    </row>
    <row r="45" spans="1:5" ht="259" customHeight="1" thickBot="1">
      <c r="A45" t="s">
        <v>882</v>
      </c>
      <c r="B45" s="256"/>
      <c r="C45" s="66" t="s">
        <v>111</v>
      </c>
      <c r="D45" s="59" t="str">
        <f>IF(VLOOKUP(C45,'Step 2 - App.A_Full VCM Test'!$B:$E,4,FALSE)="Y","Y","N")</f>
        <v>N</v>
      </c>
      <c r="E45" s="73"/>
    </row>
    <row r="46" spans="1:5" ht="259" customHeight="1" thickBot="1">
      <c r="A46" t="s">
        <v>882</v>
      </c>
      <c r="B46" s="256"/>
      <c r="C46" s="66" t="s">
        <v>112</v>
      </c>
      <c r="D46" s="59" t="str">
        <f>IF(VLOOKUP(C46,'Step 2 - App.A_Full VCM Test'!$B:$E,4,FALSE)="Y","Y","N")</f>
        <v>N</v>
      </c>
      <c r="E46" s="73"/>
    </row>
    <row r="47" spans="1:5" ht="259" customHeight="1" thickBot="1">
      <c r="A47" t="s">
        <v>882</v>
      </c>
      <c r="B47" s="256"/>
      <c r="C47" s="66" t="s">
        <v>113</v>
      </c>
      <c r="D47" s="59" t="str">
        <f>IF(VLOOKUP(C47,'Step 2 - App.A_Full VCM Test'!$B:$E,4,FALSE)="Y","Y","N")</f>
        <v>N</v>
      </c>
      <c r="E47" s="73"/>
    </row>
    <row r="48" spans="1:5" ht="259" customHeight="1" thickBot="1">
      <c r="A48" t="s">
        <v>882</v>
      </c>
      <c r="B48" s="256"/>
      <c r="C48" s="66" t="s">
        <v>115</v>
      </c>
      <c r="D48" s="59" t="str">
        <f>IF(VLOOKUP(C48,'Step 2 - App.A_Full VCM Test'!$B:$E,4,FALSE)="Y","Y","N")</f>
        <v>N</v>
      </c>
      <c r="E48" s="73"/>
    </row>
    <row r="49" spans="1:5" ht="259" customHeight="1" thickBot="1">
      <c r="A49" t="s">
        <v>882</v>
      </c>
      <c r="B49" s="256"/>
      <c r="C49" s="66" t="s">
        <v>116</v>
      </c>
      <c r="D49" s="59" t="str">
        <f>IF(VLOOKUP(C49,'Step 2 - App.A_Full VCM Test'!$B:$E,4,FALSE)="Y","Y","N")</f>
        <v>N</v>
      </c>
      <c r="E49" s="73"/>
    </row>
    <row r="50" spans="1:5" ht="259" customHeight="1" thickBot="1">
      <c r="A50" t="s">
        <v>882</v>
      </c>
      <c r="B50" s="256" t="s">
        <v>216</v>
      </c>
      <c r="C50" s="66" t="s">
        <v>117</v>
      </c>
      <c r="D50" s="59" t="str">
        <f>IF(VLOOKUP(C50,'Step 2 - App.A_Full VCM Test'!$B:$E,4,FALSE)="Y","Y","N")</f>
        <v>N</v>
      </c>
      <c r="E50" s="73"/>
    </row>
    <row r="51" spans="1:5" ht="259" customHeight="1" thickBot="1">
      <c r="A51" t="s">
        <v>882</v>
      </c>
      <c r="B51" s="256"/>
      <c r="C51" s="66" t="s">
        <v>126</v>
      </c>
      <c r="D51" s="59" t="str">
        <f>IF(VLOOKUP(C51,'Step 2 - App.A_Full VCM Test'!$B:$E,4,FALSE)="Y","Y","N")</f>
        <v>N</v>
      </c>
      <c r="E51" s="73"/>
    </row>
    <row r="52" spans="1:5" ht="259" customHeight="1" thickBot="1">
      <c r="A52" t="s">
        <v>882</v>
      </c>
      <c r="B52" s="256"/>
      <c r="C52" s="66" t="s">
        <v>127</v>
      </c>
      <c r="D52" s="59" t="str">
        <f>IF(VLOOKUP(C52,'Step 2 - App.A_Full VCM Test'!$B:$E,4,FALSE)="Y","Y","N")</f>
        <v>N</v>
      </c>
      <c r="E52" s="73"/>
    </row>
    <row r="53" spans="1:5" ht="259" customHeight="1" thickBot="1">
      <c r="A53" t="s">
        <v>882</v>
      </c>
      <c r="B53" s="256"/>
      <c r="C53" s="66" t="s">
        <v>128</v>
      </c>
      <c r="D53" s="59" t="str">
        <f>IF(VLOOKUP(C53,'Step 2 - App.A_Full VCM Test'!$B:$E,4,FALSE)="Y","Y","N")</f>
        <v>N</v>
      </c>
      <c r="E53" s="73"/>
    </row>
    <row r="54" spans="1:5" ht="259" customHeight="1" thickBot="1">
      <c r="A54" t="s">
        <v>882</v>
      </c>
      <c r="B54" s="256"/>
      <c r="C54" s="66" t="s">
        <v>129</v>
      </c>
      <c r="D54" s="59" t="str">
        <f>IF(VLOOKUP(C54,'Step 2 - App.A_Full VCM Test'!$B:$E,4,FALSE)="Y","Y","N")</f>
        <v>N</v>
      </c>
      <c r="E54" s="73"/>
    </row>
    <row r="55" spans="1:5" ht="259" customHeight="1" thickBot="1">
      <c r="A55" t="s">
        <v>882</v>
      </c>
      <c r="B55" s="256"/>
      <c r="C55" s="66" t="s">
        <v>130</v>
      </c>
      <c r="D55" s="59" t="str">
        <f>IF(VLOOKUP(C55,'Step 2 - App.A_Full VCM Test'!$B:$E,4,FALSE)="Y","Y","N")</f>
        <v>N</v>
      </c>
      <c r="E55" s="73"/>
    </row>
    <row r="56" spans="1:5" ht="259" customHeight="1" thickBot="1">
      <c r="A56" t="s">
        <v>882</v>
      </c>
      <c r="B56" s="256"/>
      <c r="C56" s="66" t="s">
        <v>131</v>
      </c>
      <c r="D56" s="59" t="str">
        <f>IF(VLOOKUP(C56,'Step 2 - App.A_Full VCM Test'!$B:$E,4,FALSE)="Y","Y","N")</f>
        <v>N</v>
      </c>
      <c r="E56" s="73"/>
    </row>
    <row r="57" spans="1:5" ht="259" customHeight="1" thickBot="1">
      <c r="A57" t="s">
        <v>882</v>
      </c>
      <c r="B57" s="256"/>
      <c r="C57" s="66" t="s">
        <v>132</v>
      </c>
      <c r="D57" s="59" t="str">
        <f>IF(VLOOKUP(C57,'Step 2 - App.A_Full VCM Test'!$B:$E,4,FALSE)="Y","Y","N")</f>
        <v>N</v>
      </c>
      <c r="E57" s="73"/>
    </row>
    <row r="58" spans="1:5" ht="259" customHeight="1" thickBot="1">
      <c r="A58" t="s">
        <v>882</v>
      </c>
      <c r="B58" s="256"/>
      <c r="C58" s="66" t="s">
        <v>133</v>
      </c>
      <c r="D58" s="59" t="str">
        <f>IF(VLOOKUP(C58,'Step 2 - App.A_Full VCM Test'!$B:$E,4,FALSE)="Y","Y","N")</f>
        <v>N</v>
      </c>
      <c r="E58" s="73"/>
    </row>
    <row r="59" spans="1:5" ht="259" customHeight="1" thickBot="1">
      <c r="A59" t="s">
        <v>882</v>
      </c>
      <c r="B59" s="256"/>
      <c r="C59" s="66" t="s">
        <v>134</v>
      </c>
      <c r="D59" s="59" t="str">
        <f>IF(VLOOKUP(C59,'Step 2 - App.A_Full VCM Test'!$B:$E,4,FALSE)="Y","Y","N")</f>
        <v>N</v>
      </c>
      <c r="E59" s="73"/>
    </row>
    <row r="60" spans="1:5" ht="259" customHeight="1" thickBot="1">
      <c r="A60" t="s">
        <v>882</v>
      </c>
      <c r="B60" s="256" t="s">
        <v>217</v>
      </c>
      <c r="C60" s="66" t="s">
        <v>135</v>
      </c>
      <c r="D60" s="59" t="str">
        <f>IF(VLOOKUP(C60,'Step 2 - App.A_Full VCM Test'!$B:$E,4,FALSE)="Y","Y","N")</f>
        <v>N</v>
      </c>
      <c r="E60" s="73"/>
    </row>
    <row r="61" spans="1:5" ht="259" customHeight="1" thickBot="1">
      <c r="A61" t="s">
        <v>882</v>
      </c>
      <c r="B61" s="256"/>
      <c r="C61" s="66" t="s">
        <v>143</v>
      </c>
      <c r="D61" s="59" t="str">
        <f>IF(VLOOKUP(C61,'Step 2 - App.A_Full VCM Test'!$B:$E,4,FALSE)="Y","Y","N")</f>
        <v>N</v>
      </c>
      <c r="E61" s="73"/>
    </row>
    <row r="62" spans="1:5" ht="259" customHeight="1" thickBot="1">
      <c r="A62" t="s">
        <v>882</v>
      </c>
      <c r="B62" s="256"/>
      <c r="C62" s="66" t="s">
        <v>144</v>
      </c>
      <c r="D62" s="59" t="str">
        <f>IF(VLOOKUP(C62,'Step 2 - App.A_Full VCM Test'!$B:$E,4,FALSE)="Y","Y","N")</f>
        <v>N</v>
      </c>
      <c r="E62" s="73"/>
    </row>
    <row r="63" spans="1:5" ht="259" customHeight="1" thickBot="1">
      <c r="A63" t="s">
        <v>882</v>
      </c>
      <c r="B63" s="256"/>
      <c r="C63" s="66" t="s">
        <v>145</v>
      </c>
      <c r="D63" s="59" t="str">
        <f>IF(VLOOKUP(C63,'Step 2 - App.A_Full VCM Test'!$B:$E,4,FALSE)="Y","Y","N")</f>
        <v>N</v>
      </c>
      <c r="E63" s="73"/>
    </row>
    <row r="64" spans="1:5" ht="259" customHeight="1" thickBot="1">
      <c r="A64" t="s">
        <v>882</v>
      </c>
      <c r="B64" s="256"/>
      <c r="C64" s="66" t="s">
        <v>146</v>
      </c>
      <c r="D64" s="59" t="str">
        <f>IF(VLOOKUP(C64,'Step 2 - App.A_Full VCM Test'!$B:$E,4,FALSE)="Y","Y","N")</f>
        <v>N</v>
      </c>
      <c r="E64" s="73"/>
    </row>
    <row r="65" spans="1:5" ht="259" customHeight="1" thickBot="1">
      <c r="A65" t="s">
        <v>882</v>
      </c>
      <c r="B65" s="256"/>
      <c r="C65" s="66" t="s">
        <v>147</v>
      </c>
      <c r="D65" s="59" t="str">
        <f>IF(VLOOKUP(C65,'Step 2 - App.A_Full VCM Test'!$B:$E,4,FALSE)="Y","Y","N")</f>
        <v>N</v>
      </c>
      <c r="E65" s="73"/>
    </row>
    <row r="66" spans="1:5" ht="259" customHeight="1" thickBot="1">
      <c r="A66" t="s">
        <v>882</v>
      </c>
      <c r="B66" s="256"/>
      <c r="C66" s="66" t="s">
        <v>148</v>
      </c>
      <c r="D66" s="59" t="str">
        <f>IF(VLOOKUP(C66,'Step 2 - App.A_Full VCM Test'!$B:$E,4,FALSE)="Y","Y","N")</f>
        <v>N</v>
      </c>
      <c r="E66" s="73"/>
    </row>
    <row r="67" spans="1:5" ht="259" customHeight="1" thickBot="1">
      <c r="A67" t="s">
        <v>882</v>
      </c>
      <c r="B67" s="256"/>
      <c r="C67" s="66" t="s">
        <v>149</v>
      </c>
      <c r="D67" s="59" t="str">
        <f>IF(VLOOKUP(C67,'Step 2 - App.A_Full VCM Test'!$B:$E,4,FALSE)="Y","Y","N")</f>
        <v>N</v>
      </c>
      <c r="E67" s="73"/>
    </row>
    <row r="68" spans="1:5" ht="259" customHeight="1" thickBot="1">
      <c r="A68" t="s">
        <v>882</v>
      </c>
      <c r="B68" s="256"/>
      <c r="C68" s="66" t="s">
        <v>150</v>
      </c>
      <c r="D68" s="59" t="str">
        <f>IF(VLOOKUP(C68,'Step 2 - App.A_Full VCM Test'!$B:$E,4,FALSE)="Y","Y","N")</f>
        <v>N</v>
      </c>
      <c r="E68" s="73"/>
    </row>
    <row r="69" spans="1:5" ht="259" customHeight="1" thickBot="1">
      <c r="A69" t="s">
        <v>882</v>
      </c>
      <c r="B69" s="256"/>
      <c r="C69" s="66" t="s">
        <v>151</v>
      </c>
      <c r="D69" s="59" t="str">
        <f>IF(VLOOKUP(C69,'Step 2 - App.A_Full VCM Test'!$B:$E,4,FALSE)="Y","Y","N")</f>
        <v>N</v>
      </c>
      <c r="E69" s="73"/>
    </row>
    <row r="70" spans="1:5" ht="259" customHeight="1" thickBot="1">
      <c r="A70" t="s">
        <v>882</v>
      </c>
      <c r="B70" s="256"/>
      <c r="C70" s="66" t="s">
        <v>154</v>
      </c>
      <c r="D70" s="59" t="str">
        <f>IF(VLOOKUP(C70,'Step 2 - App.A_Full VCM Test'!$B:$E,4,FALSE)="Y","Y","N")</f>
        <v>N</v>
      </c>
      <c r="E70" s="73"/>
    </row>
    <row r="71" spans="1:5" ht="259" customHeight="1" thickBot="1">
      <c r="A71" t="s">
        <v>882</v>
      </c>
      <c r="B71" s="256"/>
      <c r="C71" s="66" t="s">
        <v>155</v>
      </c>
      <c r="D71" s="59" t="str">
        <f>IF(VLOOKUP(C71,'Step 2 - App.A_Full VCM Test'!$B:$E,4,FALSE)="Y","Y","N")</f>
        <v>N</v>
      </c>
      <c r="E71" s="73"/>
    </row>
    <row r="72" spans="1:5" ht="259" customHeight="1" thickBot="1">
      <c r="A72" t="s">
        <v>882</v>
      </c>
      <c r="B72" s="256"/>
      <c r="C72" s="66" t="s">
        <v>156</v>
      </c>
      <c r="D72" s="59" t="str">
        <f>IF(VLOOKUP(C72,'Step 2 - App.A_Full VCM Test'!$B:$E,4,FALSE)="Y","Y","N")</f>
        <v>N</v>
      </c>
      <c r="E72" s="73"/>
    </row>
    <row r="73" spans="1:5" ht="259" customHeight="1" thickBot="1">
      <c r="A73" t="s">
        <v>882</v>
      </c>
      <c r="B73" s="256"/>
      <c r="C73" s="66" t="s">
        <v>157</v>
      </c>
      <c r="D73" s="59" t="str">
        <f>IF(VLOOKUP(C73,'Step 2 - App.A_Full VCM Test'!$B:$E,4,FALSE)="Y","Y","N")</f>
        <v>N</v>
      </c>
      <c r="E73" s="73"/>
    </row>
    <row r="74" spans="1:5" ht="259" customHeight="1" thickBot="1">
      <c r="A74" t="s">
        <v>882</v>
      </c>
      <c r="B74" s="256"/>
      <c r="C74" s="66" t="s">
        <v>158</v>
      </c>
      <c r="D74" s="59" t="str">
        <f>IF(VLOOKUP(C74,'Step 2 - App.A_Full VCM Test'!$B:$E,4,FALSE)="Y","Y","N")</f>
        <v>N</v>
      </c>
      <c r="E74" s="73"/>
    </row>
    <row r="75" spans="1:5" ht="259" customHeight="1" thickBot="1">
      <c r="A75" t="s">
        <v>882</v>
      </c>
      <c r="B75" s="256" t="s">
        <v>218</v>
      </c>
      <c r="C75" s="66" t="s">
        <v>160</v>
      </c>
      <c r="D75" s="59" t="str">
        <f>IF(VLOOKUP(C75,'Step 2 - App.A_Full VCM Test'!$B:$E,4,FALSE)="Y","Y","N")</f>
        <v>N</v>
      </c>
      <c r="E75" s="73"/>
    </row>
    <row r="76" spans="1:5" ht="259" customHeight="1" thickBot="1">
      <c r="A76" t="s">
        <v>882</v>
      </c>
      <c r="B76" s="256"/>
      <c r="C76" s="66" t="s">
        <v>166</v>
      </c>
      <c r="D76" s="59" t="str">
        <f>IF(VLOOKUP(C76,'Step 2 - App.A_Full VCM Test'!$B:$E,4,FALSE)="Y","Y","N")</f>
        <v>N</v>
      </c>
      <c r="E76" s="73"/>
    </row>
    <row r="77" spans="1:5" ht="259" customHeight="1" thickBot="1">
      <c r="A77" t="s">
        <v>882</v>
      </c>
      <c r="B77" s="256"/>
      <c r="C77" s="66" t="s">
        <v>167</v>
      </c>
      <c r="D77" s="59" t="str">
        <f>IF(VLOOKUP(C77,'Step 2 - App.A_Full VCM Test'!$B:$E,4,FALSE)="Y","Y","N")</f>
        <v>N</v>
      </c>
      <c r="E77" s="73"/>
    </row>
    <row r="78" spans="1:5" ht="259" customHeight="1" thickBot="1">
      <c r="A78" t="s">
        <v>882</v>
      </c>
      <c r="B78" s="256"/>
      <c r="C78" s="66" t="s">
        <v>168</v>
      </c>
      <c r="D78" s="59" t="str">
        <f>IF(VLOOKUP(C78,'Step 2 - App.A_Full VCM Test'!$B:$E,4,FALSE)="Y","Y","N")</f>
        <v>N</v>
      </c>
      <c r="E78" s="73"/>
    </row>
    <row r="79" spans="1:5" ht="259" customHeight="1" thickBot="1">
      <c r="A79" t="s">
        <v>882</v>
      </c>
      <c r="B79" s="256"/>
      <c r="C79" s="66" t="s">
        <v>169</v>
      </c>
      <c r="D79" s="59" t="str">
        <f>IF(VLOOKUP(C79,'Step 2 - App.A_Full VCM Test'!$B:$E,4,FALSE)="Y","Y","N")</f>
        <v>N</v>
      </c>
      <c r="E79" s="73"/>
    </row>
    <row r="80" spans="1:5" ht="259" customHeight="1" thickBot="1">
      <c r="A80" t="s">
        <v>882</v>
      </c>
      <c r="B80" s="256"/>
      <c r="C80" s="66" t="s">
        <v>170</v>
      </c>
      <c r="D80" s="59" t="str">
        <f>IF(VLOOKUP(C80,'Step 2 - App.A_Full VCM Test'!$B:$E,4,FALSE)="Y","Y","N")</f>
        <v>N</v>
      </c>
      <c r="E80" s="73"/>
    </row>
    <row r="81" spans="1:5" ht="259" customHeight="1" thickBot="1">
      <c r="A81" t="s">
        <v>882</v>
      </c>
      <c r="B81" s="256"/>
      <c r="C81" s="66" t="s">
        <v>171</v>
      </c>
      <c r="D81" s="59" t="str">
        <f>IF(VLOOKUP(C81,'Step 2 - App.A_Full VCM Test'!$B:$E,4,FALSE)="Y","Y","N")</f>
        <v>N</v>
      </c>
      <c r="E81" s="73"/>
    </row>
    <row r="82" spans="1:5" ht="259" customHeight="1" thickBot="1">
      <c r="A82" t="s">
        <v>882</v>
      </c>
      <c r="B82" s="256"/>
      <c r="C82" s="66" t="s">
        <v>172</v>
      </c>
      <c r="D82" s="59" t="str">
        <f>IF(VLOOKUP(C82,'Step 2 - App.A_Full VCM Test'!$B:$E,4,FALSE)="Y","Y","N")</f>
        <v>N</v>
      </c>
      <c r="E82" s="73"/>
    </row>
    <row r="83" spans="1:5" ht="259" customHeight="1" thickBot="1">
      <c r="A83" t="s">
        <v>882</v>
      </c>
      <c r="B83" s="256"/>
      <c r="C83" s="66" t="s">
        <v>173</v>
      </c>
      <c r="D83" s="59" t="str">
        <f>IF(VLOOKUP(C83,'Step 2 - App.A_Full VCM Test'!$B:$E,4,FALSE)="Y","Y","N")</f>
        <v>N</v>
      </c>
      <c r="E83" s="73"/>
    </row>
    <row r="84" spans="1:5" ht="259" customHeight="1" thickBot="1">
      <c r="A84" t="s">
        <v>882</v>
      </c>
      <c r="B84" s="256"/>
      <c r="C84" s="66" t="s">
        <v>174</v>
      </c>
      <c r="D84" s="59" t="str">
        <f>IF(VLOOKUP(C84,'Step 2 - App.A_Full VCM Test'!$B:$E,4,FALSE)="Y","Y","N")</f>
        <v>N</v>
      </c>
      <c r="E84" s="73"/>
    </row>
    <row r="85" spans="1:5" ht="259" customHeight="1" thickBot="1">
      <c r="A85" t="s">
        <v>882</v>
      </c>
      <c r="B85" s="256"/>
      <c r="C85" s="66" t="s">
        <v>175</v>
      </c>
      <c r="D85" s="59" t="str">
        <f>IF(VLOOKUP(C85,'Step 2 - App.A_Full VCM Test'!$B:$E,4,FALSE)="Y","Y","N")</f>
        <v>N</v>
      </c>
      <c r="E85" s="73"/>
    </row>
    <row r="86" spans="1:5" ht="259" customHeight="1" thickBot="1">
      <c r="A86" t="s">
        <v>882</v>
      </c>
      <c r="B86" s="256"/>
      <c r="C86" s="66" t="s">
        <v>176</v>
      </c>
      <c r="D86" s="59" t="str">
        <f>IF(VLOOKUP(C86,'Step 2 - App.A_Full VCM Test'!$B:$E,4,FALSE)="Y","Y","N")</f>
        <v>N</v>
      </c>
      <c r="E86" s="73"/>
    </row>
    <row r="87" spans="1:5" ht="259" customHeight="1" thickBot="1">
      <c r="A87" t="s">
        <v>882</v>
      </c>
      <c r="B87" s="256"/>
      <c r="C87" s="66" t="s">
        <v>177</v>
      </c>
      <c r="D87" s="59" t="str">
        <f>IF(VLOOKUP(C87,'Step 2 - App.A_Full VCM Test'!$B:$E,4,FALSE)="Y","Y","N")</f>
        <v>N</v>
      </c>
      <c r="E87" s="73"/>
    </row>
    <row r="88" spans="1:5" ht="259" customHeight="1" thickBot="1">
      <c r="A88" t="s">
        <v>882</v>
      </c>
      <c r="B88" s="256"/>
      <c r="C88" s="66" t="s">
        <v>178</v>
      </c>
      <c r="D88" s="59" t="str">
        <f>IF(VLOOKUP(C88,'Step 2 - App.A_Full VCM Test'!$B:$E,4,FALSE)="Y","Y","N")</f>
        <v>N</v>
      </c>
      <c r="E88" s="73"/>
    </row>
    <row r="89" spans="1:5" ht="259" customHeight="1" thickBot="1">
      <c r="A89" t="s">
        <v>882</v>
      </c>
      <c r="B89" s="256"/>
      <c r="C89" s="66" t="s">
        <v>179</v>
      </c>
      <c r="D89" s="59" t="str">
        <f>IF(VLOOKUP(C89,'Step 2 - App.A_Full VCM Test'!$B:$E,4,FALSE)="Y","Y","N")</f>
        <v>N</v>
      </c>
      <c r="E89" s="73" t="s">
        <v>343</v>
      </c>
    </row>
    <row r="90" spans="1:5" ht="259" customHeight="1" thickBot="1">
      <c r="A90" t="s">
        <v>882</v>
      </c>
      <c r="B90" s="256" t="s">
        <v>219</v>
      </c>
      <c r="C90" s="66" t="s">
        <v>165</v>
      </c>
      <c r="D90" s="59" t="str">
        <f>IF(VLOOKUP(C90,'Step 2 - App.A_Full VCM Test'!$B:$E,4,FALSE)="Y","Y","N")</f>
        <v>N</v>
      </c>
      <c r="E90" s="73"/>
    </row>
    <row r="91" spans="1:5" ht="259" customHeight="1" thickBot="1">
      <c r="A91" t="s">
        <v>882</v>
      </c>
      <c r="B91" s="256"/>
      <c r="C91" s="66" t="s">
        <v>183</v>
      </c>
      <c r="D91" s="59" t="str">
        <f>IF(VLOOKUP(C91,'Step 2 - App.A_Full VCM Test'!$B:$E,4,FALSE)="Y","Y","N")</f>
        <v>N</v>
      </c>
      <c r="E91" s="73"/>
    </row>
    <row r="92" spans="1:5" ht="259" customHeight="1" thickBot="1">
      <c r="A92" t="s">
        <v>882</v>
      </c>
      <c r="B92" s="256"/>
      <c r="C92" s="66" t="s">
        <v>184</v>
      </c>
      <c r="D92" s="59" t="str">
        <f>IF(VLOOKUP(C92,'Step 2 - App.A_Full VCM Test'!$B:$E,4,FALSE)="Y","Y","N")</f>
        <v>N</v>
      </c>
      <c r="E92" s="73"/>
    </row>
    <row r="93" spans="1:5" ht="259" customHeight="1" thickBot="1">
      <c r="A93" t="s">
        <v>882</v>
      </c>
      <c r="B93" s="256"/>
      <c r="C93" s="66" t="s">
        <v>185</v>
      </c>
      <c r="D93" s="59" t="str">
        <f>IF(VLOOKUP(C93,'Step 2 - App.A_Full VCM Test'!$B:$E,4,FALSE)="Y","Y","N")</f>
        <v>N</v>
      </c>
      <c r="E93" s="73"/>
    </row>
    <row r="94" spans="1:5" ht="259" customHeight="1" thickBot="1">
      <c r="A94" t="s">
        <v>882</v>
      </c>
      <c r="B94" s="256"/>
      <c r="C94" s="66" t="s">
        <v>186</v>
      </c>
      <c r="D94" s="59" t="str">
        <f>IF(VLOOKUP(C94,'Step 2 - App.A_Full VCM Test'!$B:$E,4,FALSE)="Y","Y","N")</f>
        <v>N</v>
      </c>
      <c r="E94" s="73"/>
    </row>
    <row r="95" spans="1:5" ht="259" customHeight="1" thickBot="1">
      <c r="A95" t="s">
        <v>882</v>
      </c>
      <c r="B95" s="256"/>
      <c r="C95" s="66" t="s">
        <v>187</v>
      </c>
      <c r="D95" s="59" t="str">
        <f>IF(VLOOKUP(C95,'Step 2 - App.A_Full VCM Test'!$B:$E,4,FALSE)="Y","Y","N")</f>
        <v>N</v>
      </c>
      <c r="E95" s="73"/>
    </row>
    <row r="96" spans="1:5" ht="259" customHeight="1" thickBot="1">
      <c r="A96" t="s">
        <v>882</v>
      </c>
      <c r="B96" s="256" t="s">
        <v>220</v>
      </c>
      <c r="C96" s="66" t="s">
        <v>189</v>
      </c>
      <c r="D96" s="59" t="str">
        <f>IF(VLOOKUP(C96,'Step 2 - App.A_Full VCM Test'!$B:$E,4,FALSE)="Y","Y","N")</f>
        <v>N</v>
      </c>
      <c r="E96" s="73"/>
    </row>
    <row r="97" spans="1:5" ht="259" customHeight="1" thickBot="1">
      <c r="A97" t="s">
        <v>882</v>
      </c>
      <c r="B97" s="256"/>
      <c r="C97" s="66" t="s">
        <v>195</v>
      </c>
      <c r="D97" s="59" t="str">
        <f>IF(VLOOKUP(C97,'Step 2 - App.A_Full VCM Test'!$B:$E,4,FALSE)="Y","Y","N")</f>
        <v>N</v>
      </c>
      <c r="E97" s="73"/>
    </row>
    <row r="98" spans="1:5" ht="259" customHeight="1" thickBot="1">
      <c r="A98" t="s">
        <v>882</v>
      </c>
      <c r="B98" s="256"/>
      <c r="C98" s="66" t="s">
        <v>196</v>
      </c>
      <c r="D98" s="59" t="str">
        <f>IF(VLOOKUP(C98,'Step 2 - App.A_Full VCM Test'!$B:$E,4,FALSE)="Y","Y","N")</f>
        <v>N</v>
      </c>
      <c r="E98" s="73"/>
    </row>
    <row r="99" spans="1:5" ht="259" customHeight="1" thickBot="1">
      <c r="A99" t="s">
        <v>882</v>
      </c>
      <c r="B99" s="256"/>
      <c r="C99" s="66" t="s">
        <v>197</v>
      </c>
      <c r="D99" s="59" t="str">
        <f>IF(VLOOKUP(C99,'Step 2 - App.A_Full VCM Test'!$B:$E,4,FALSE)="Y","Y","N")</f>
        <v>N</v>
      </c>
      <c r="E99" s="73"/>
    </row>
    <row r="100" spans="1:5" ht="259" customHeight="1" thickBot="1">
      <c r="A100" t="s">
        <v>882</v>
      </c>
      <c r="B100" s="256"/>
      <c r="C100" s="66" t="s">
        <v>198</v>
      </c>
      <c r="D100" s="59" t="str">
        <f>IF(VLOOKUP(C100,'Step 2 - App.A_Full VCM Test'!$B:$E,4,FALSE)="Y","Y","N")</f>
        <v>N</v>
      </c>
      <c r="E100" s="73"/>
    </row>
    <row r="101" spans="1:5" ht="259" customHeight="1" thickBot="1">
      <c r="A101" t="s">
        <v>882</v>
      </c>
      <c r="B101" s="256"/>
      <c r="C101" s="66" t="s">
        <v>199</v>
      </c>
      <c r="D101" s="59" t="str">
        <f>IF(VLOOKUP(C101,'Step 2 - App.A_Full VCM Test'!$B:$E,4,FALSE)="Y","Y","N")</f>
        <v>N</v>
      </c>
      <c r="E101" s="73"/>
    </row>
    <row r="102" spans="1:5" ht="259" customHeight="1" thickBot="1">
      <c r="A102" t="s">
        <v>882</v>
      </c>
      <c r="B102" s="256"/>
      <c r="C102" s="66" t="s">
        <v>200</v>
      </c>
      <c r="D102" s="59" t="e">
        <f>IF(VLOOKUP(C102,'Step 2 - App.A_Full VCM Test'!$B:$E,4,FALSE)="Y","Y","N")</f>
        <v>#N/A</v>
      </c>
      <c r="E102" s="73"/>
    </row>
    <row r="103" spans="1:5" ht="259" customHeight="1" thickBot="1">
      <c r="A103" t="s">
        <v>882</v>
      </c>
      <c r="B103" s="256"/>
      <c r="C103" s="66" t="s">
        <v>201</v>
      </c>
      <c r="D103" s="59" t="e">
        <f>IF(VLOOKUP(C103,'Step 2 - App.A_Full VCM Test'!$B:$E,4,FALSE)="Y","Y","N")</f>
        <v>#N/A</v>
      </c>
      <c r="E103" s="73"/>
    </row>
    <row r="104" spans="1:5" ht="259" customHeight="1" thickBot="1">
      <c r="A104" t="s">
        <v>882</v>
      </c>
      <c r="B104" s="256"/>
      <c r="C104" s="66" t="s">
        <v>202</v>
      </c>
      <c r="D104" s="59" t="e">
        <f>IF(VLOOKUP(C104,'Step 2 - App.A_Full VCM Test'!$B:$E,4,FALSE)="Y","Y","N")</f>
        <v>#N/A</v>
      </c>
      <c r="E104" s="73"/>
    </row>
    <row r="105" spans="1:5" ht="259" customHeight="1" thickBot="1">
      <c r="A105" t="s">
        <v>882</v>
      </c>
      <c r="B105" s="256"/>
      <c r="C105" s="66" t="s">
        <v>203</v>
      </c>
      <c r="D105" s="59" t="e">
        <f>IF(VLOOKUP(C105,'Step 2 - App.A_Full VCM Test'!$B:$E,4,FALSE)="Y","Y","N")</f>
        <v>#N/A</v>
      </c>
      <c r="E105" s="73"/>
    </row>
    <row r="106" spans="1:5" ht="259" customHeight="1" thickBot="1">
      <c r="A106" t="s">
        <v>882</v>
      </c>
      <c r="B106" s="256" t="s">
        <v>221</v>
      </c>
      <c r="C106" s="66" t="s">
        <v>205</v>
      </c>
      <c r="D106" s="59" t="str">
        <f>IF(VLOOKUP(C106,'Step 2 - App.A_Full VCM Test'!$B:$E,4,FALSE)="Y","Y","N")</f>
        <v>N</v>
      </c>
      <c r="E106" s="73"/>
    </row>
    <row r="107" spans="1:5" ht="259" customHeight="1" thickBot="1">
      <c r="A107" t="s">
        <v>882</v>
      </c>
      <c r="B107" s="256"/>
      <c r="C107" s="66" t="s">
        <v>208</v>
      </c>
      <c r="D107" s="59" t="str">
        <f>IF(VLOOKUP(C107,'Step 2 - App.A_Full VCM Test'!$B:$E,4,FALSE)="Y","Y","N")</f>
        <v>N</v>
      </c>
      <c r="E107" s="73"/>
    </row>
    <row r="108" spans="1:5" ht="259" customHeight="1" thickBot="1">
      <c r="A108" t="s">
        <v>882</v>
      </c>
      <c r="B108" s="256"/>
      <c r="C108" s="66" t="s">
        <v>209</v>
      </c>
      <c r="D108" s="59" t="str">
        <f>IF(VLOOKUP(C108,'Step 2 - App.A_Full VCM Test'!$B:$E,4,FALSE)="Y","Y","N")</f>
        <v>N</v>
      </c>
      <c r="E108" s="73"/>
    </row>
    <row r="109" spans="1:5" ht="259" customHeight="1" thickBot="1">
      <c r="A109" t="s">
        <v>882</v>
      </c>
      <c r="B109" s="256"/>
      <c r="C109" s="66" t="s">
        <v>210</v>
      </c>
      <c r="D109" s="59" t="str">
        <f>IF(VLOOKUP(C109,'Step 2 - App.A_Full VCM Test'!$B:$E,4,FALSE)="Y","Y","N")</f>
        <v>N</v>
      </c>
      <c r="E109" s="73"/>
    </row>
    <row r="110" spans="1:5" ht="259" customHeight="1" thickBot="1">
      <c r="A110" t="s">
        <v>882</v>
      </c>
      <c r="B110" s="256"/>
      <c r="C110" s="66" t="s">
        <v>211</v>
      </c>
      <c r="D110" s="59" t="str">
        <f>IF(VLOOKUP(C110,'Step 2 - App.A_Full VCM Test'!$B:$E,4,FALSE)="Y","Y","N")</f>
        <v>N</v>
      </c>
      <c r="E110" s="73"/>
    </row>
  </sheetData>
  <sheetProtection sheet="1" formatCells="0" formatColumns="0" formatRows="0" insertColumns="0" insertRows="0" insertHyperlinks="0" deleteColumns="0" deleteRows="0" sort="0" autoFilter="0" pivotTables="0"/>
  <autoFilter ref="A5:F110" xr:uid="{00000000-0009-0000-0000-000005000000}"/>
  <mergeCells count="9">
    <mergeCell ref="B90:B95"/>
    <mergeCell ref="B96:B105"/>
    <mergeCell ref="B106:B110"/>
    <mergeCell ref="B18:B27"/>
    <mergeCell ref="B28:B32"/>
    <mergeCell ref="B33:B49"/>
    <mergeCell ref="B50:B59"/>
    <mergeCell ref="B60:B74"/>
    <mergeCell ref="B75:B89"/>
  </mergeCells>
  <phoneticPr fontId="2" type="noConversion"/>
  <pageMargins left="0.7" right="0.7" top="0.75" bottom="0.75" header="0.3" footer="0.3"/>
  <pageSetup paperSize="9" scale="33"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4"/>
  <sheetViews>
    <sheetView showGridLines="0" view="pageBreakPreview" zoomScale="94" zoomScaleNormal="100" zoomScaleSheetLayoutView="94" workbookViewId="0">
      <selection activeCell="B28" sqref="B28"/>
    </sheetView>
  </sheetViews>
  <sheetFormatPr defaultRowHeight="14.5"/>
  <cols>
    <col min="1" max="1" width="15.36328125" customWidth="1"/>
    <col min="2" max="2" width="106.7265625" customWidth="1"/>
    <col min="3" max="3" width="22" customWidth="1"/>
  </cols>
  <sheetData>
    <row r="1" spans="1:3">
      <c r="A1" s="99" t="s">
        <v>960</v>
      </c>
      <c r="B1" s="99" t="s">
        <v>961</v>
      </c>
      <c r="C1" s="99" t="s">
        <v>342</v>
      </c>
    </row>
    <row r="2" spans="1:3">
      <c r="A2" s="99"/>
      <c r="B2" s="99"/>
      <c r="C2" s="99"/>
    </row>
    <row r="3" spans="1:3">
      <c r="A3" s="98" t="s">
        <v>1015</v>
      </c>
      <c r="B3" s="98" t="s">
        <v>1056</v>
      </c>
      <c r="C3" s="98"/>
    </row>
    <row r="4" spans="1:3">
      <c r="A4" s="98" t="s">
        <v>1002</v>
      </c>
      <c r="B4" s="98" t="s">
        <v>1057</v>
      </c>
      <c r="C4" s="98"/>
    </row>
    <row r="5" spans="1:3">
      <c r="A5" s="98" t="s">
        <v>993</v>
      </c>
      <c r="B5" s="98" t="s">
        <v>1058</v>
      </c>
      <c r="C5" s="98"/>
    </row>
    <row r="6" spans="1:3">
      <c r="A6" s="98" t="s">
        <v>999</v>
      </c>
      <c r="B6" s="98" t="s">
        <v>1059</v>
      </c>
      <c r="C6" s="98"/>
    </row>
    <row r="7" spans="1:3">
      <c r="A7" s="98" t="s">
        <v>1060</v>
      </c>
      <c r="B7" s="98" t="s">
        <v>1061</v>
      </c>
      <c r="C7" s="98"/>
    </row>
    <row r="8" spans="1:3">
      <c r="A8" s="98" t="s">
        <v>1014</v>
      </c>
      <c r="B8" s="98" t="s">
        <v>1062</v>
      </c>
      <c r="C8" s="98"/>
    </row>
    <row r="9" spans="1:3">
      <c r="A9" s="98" t="s">
        <v>1051</v>
      </c>
      <c r="B9" s="100" t="s">
        <v>1094</v>
      </c>
      <c r="C9" s="98"/>
    </row>
    <row r="10" spans="1:3">
      <c r="A10" s="98" t="s">
        <v>1047</v>
      </c>
      <c r="B10" s="98" t="s">
        <v>1063</v>
      </c>
      <c r="C10" s="98"/>
    </row>
    <row r="11" spans="1:3">
      <c r="A11" s="98" t="s">
        <v>1055</v>
      </c>
      <c r="B11" s="98" t="s">
        <v>1064</v>
      </c>
      <c r="C11" s="98"/>
    </row>
    <row r="12" spans="1:3">
      <c r="A12" s="98" t="s">
        <v>1003</v>
      </c>
      <c r="B12" s="98" t="s">
        <v>1065</v>
      </c>
      <c r="C12" s="98"/>
    </row>
    <row r="13" spans="1:3">
      <c r="A13" s="98" t="s">
        <v>1004</v>
      </c>
      <c r="B13" s="98" t="s">
        <v>1066</v>
      </c>
      <c r="C13" s="98"/>
    </row>
    <row r="14" spans="1:3">
      <c r="A14" s="98" t="s">
        <v>1035</v>
      </c>
      <c r="B14" s="98" t="s">
        <v>1067</v>
      </c>
      <c r="C14" s="98"/>
    </row>
    <row r="15" spans="1:3">
      <c r="A15" s="98" t="s">
        <v>1009</v>
      </c>
      <c r="B15" s="98" t="s">
        <v>1068</v>
      </c>
      <c r="C15" s="98"/>
    </row>
    <row r="16" spans="1:3">
      <c r="A16" s="98" t="s">
        <v>1027</v>
      </c>
      <c r="B16" s="98" t="s">
        <v>1069</v>
      </c>
      <c r="C16" s="98"/>
    </row>
    <row r="17" spans="1:3">
      <c r="A17" s="98" t="s">
        <v>1049</v>
      </c>
      <c r="B17" s="98" t="s">
        <v>1070</v>
      </c>
      <c r="C17" s="98"/>
    </row>
    <row r="18" spans="1:3">
      <c r="A18" s="98" t="s">
        <v>1053</v>
      </c>
      <c r="B18" s="98" t="s">
        <v>1071</v>
      </c>
      <c r="C18" s="98"/>
    </row>
    <row r="19" spans="1:3">
      <c r="A19" s="98" t="s">
        <v>1000</v>
      </c>
      <c r="B19" s="98" t="s">
        <v>1072</v>
      </c>
      <c r="C19" s="98"/>
    </row>
    <row r="20" spans="1:3">
      <c r="A20" s="98" t="s">
        <v>1045</v>
      </c>
      <c r="B20" s="98" t="s">
        <v>1073</v>
      </c>
      <c r="C20" s="98"/>
    </row>
    <row r="21" spans="1:3">
      <c r="A21" s="98" t="s">
        <v>1011</v>
      </c>
      <c r="B21" s="98" t="s">
        <v>1074</v>
      </c>
      <c r="C21" s="98"/>
    </row>
    <row r="22" spans="1:3">
      <c r="A22" s="98" t="s">
        <v>1006</v>
      </c>
      <c r="B22" s="98" t="s">
        <v>1075</v>
      </c>
      <c r="C22" s="98"/>
    </row>
    <row r="23" spans="1:3">
      <c r="A23" s="98" t="s">
        <v>1054</v>
      </c>
      <c r="B23" s="98" t="s">
        <v>1076</v>
      </c>
      <c r="C23" s="98"/>
    </row>
    <row r="24" spans="1:3">
      <c r="A24" s="98" t="s">
        <v>962</v>
      </c>
      <c r="B24" s="98" t="s">
        <v>1077</v>
      </c>
      <c r="C24" s="98"/>
    </row>
    <row r="25" spans="1:3">
      <c r="A25" s="98" t="s">
        <v>1044</v>
      </c>
      <c r="B25" s="98" t="s">
        <v>1078</v>
      </c>
      <c r="C25" s="98"/>
    </row>
    <row r="26" spans="1:3">
      <c r="A26" s="98" t="s">
        <v>1033</v>
      </c>
      <c r="B26" s="98" t="s">
        <v>1079</v>
      </c>
      <c r="C26" s="98"/>
    </row>
    <row r="27" spans="1:3">
      <c r="A27" s="98" t="s">
        <v>1013</v>
      </c>
      <c r="B27" s="98" t="s">
        <v>1080</v>
      </c>
      <c r="C27" s="98"/>
    </row>
    <row r="28" spans="1:3">
      <c r="A28" s="98" t="s">
        <v>1030</v>
      </c>
      <c r="B28" s="98" t="s">
        <v>1081</v>
      </c>
      <c r="C28" s="98"/>
    </row>
    <row r="29" spans="1:3">
      <c r="A29" s="98" t="s">
        <v>1018</v>
      </c>
      <c r="B29" s="98" t="s">
        <v>1082</v>
      </c>
      <c r="C29" s="98"/>
    </row>
    <row r="30" spans="1:3">
      <c r="A30" t="s">
        <v>1025</v>
      </c>
      <c r="B30" s="98" t="s">
        <v>1083</v>
      </c>
      <c r="C30" s="98"/>
    </row>
    <row r="31" spans="1:3">
      <c r="A31" s="98" t="s">
        <v>1038</v>
      </c>
      <c r="B31" s="98" t="s">
        <v>1084</v>
      </c>
      <c r="C31" s="98"/>
    </row>
    <row r="32" spans="1:3">
      <c r="A32" s="98" t="s">
        <v>1023</v>
      </c>
      <c r="B32" s="98" t="s">
        <v>1085</v>
      </c>
      <c r="C32" s="98"/>
    </row>
    <row r="33" spans="1:3">
      <c r="A33" s="98" t="s">
        <v>1021</v>
      </c>
      <c r="B33" s="98" t="s">
        <v>1086</v>
      </c>
      <c r="C33" s="98"/>
    </row>
    <row r="34" spans="1:3">
      <c r="A34" s="98" t="s">
        <v>1022</v>
      </c>
      <c r="B34" s="98" t="s">
        <v>1087</v>
      </c>
      <c r="C34" s="98"/>
    </row>
    <row r="35" spans="1:3">
      <c r="A35" s="98" t="s">
        <v>1016</v>
      </c>
      <c r="B35" s="98" t="s">
        <v>1088</v>
      </c>
      <c r="C35" s="98"/>
    </row>
    <row r="36" spans="1:3">
      <c r="A36" s="98" t="s">
        <v>1017</v>
      </c>
      <c r="B36" s="98" t="s">
        <v>1089</v>
      </c>
      <c r="C36" s="98"/>
    </row>
    <row r="37" spans="1:3">
      <c r="A37" s="98" t="s">
        <v>1019</v>
      </c>
      <c r="B37" s="98" t="s">
        <v>1090</v>
      </c>
      <c r="C37" s="98"/>
    </row>
    <row r="38" spans="1:3">
      <c r="A38" s="98" t="s">
        <v>1040</v>
      </c>
      <c r="B38" s="98" t="s">
        <v>1091</v>
      </c>
      <c r="C38" s="98"/>
    </row>
    <row r="39" spans="1:3">
      <c r="A39" s="98" t="s">
        <v>1041</v>
      </c>
      <c r="B39" s="98" t="s">
        <v>1092</v>
      </c>
      <c r="C39" s="98"/>
    </row>
    <row r="40" spans="1:3">
      <c r="A40" s="98" t="s">
        <v>1008</v>
      </c>
      <c r="B40" s="98" t="s">
        <v>1093</v>
      </c>
      <c r="C40" s="98"/>
    </row>
    <row r="41" spans="1:3">
      <c r="A41" s="98"/>
      <c r="B41" s="98"/>
      <c r="C41" s="98"/>
    </row>
    <row r="42" spans="1:3">
      <c r="A42" s="98"/>
      <c r="B42" s="98"/>
      <c r="C42" s="98"/>
    </row>
    <row r="43" spans="1:3">
      <c r="A43" s="98"/>
      <c r="B43" s="98"/>
      <c r="C43" s="98"/>
    </row>
    <row r="44" spans="1:3">
      <c r="A44" s="98"/>
      <c r="B44" s="98"/>
      <c r="C44" s="98"/>
    </row>
  </sheetData>
  <sheetProtection algorithmName="SHA-512" hashValue="GU3bJBnACDAu7cqKkLExXPOE7dtScWoys8lpHCu4+qy8uHG0LoImU+ffqDFD/rOhmclkQgrg5/OBL9YWHDn2og==" saltValue="NGyZcD2MAjvnn63eWoqi9w==" spinCount="100000" sheet="1" objects="1" scenarios="1"/>
  <phoneticPr fontId="2" type="noConversion"/>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HKATS OAPI Certification Test</vt:lpstr>
      <vt:lpstr>Step 1 - App.A_Program Info.</vt:lpstr>
      <vt:lpstr>Step 2-App.A_Certification Test</vt:lpstr>
      <vt:lpstr>Step 2 - App.A_Full VCM Test</vt:lpstr>
      <vt:lpstr>Step 3-App.B-Test Script&amp; Ans.</vt:lpstr>
      <vt:lpstr>Step 3 - App.B_Screen Cap.</vt:lpstr>
      <vt:lpstr>Appendix - OAPI Transactions</vt:lpstr>
      <vt:lpstr>'HKATS OAPI Certification Test'!Print_Area</vt:lpstr>
      <vt:lpstr>'Step 1 - App.A_Program Info.'!Print_Area</vt:lpstr>
      <vt:lpstr>'Step 2 - App.A_Full VCM Test'!Print_Area</vt:lpstr>
      <vt:lpstr>'Step 2-App.A_Certification Test'!Print_Area</vt:lpstr>
      <vt:lpstr>'Step 3 - App.B_Screen Cap.'!Print_Area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2024-04-09T07:45:50Z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